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Y:\7. LISTINGS - VOLANO\Logistics - Distribution\Prime Rigging - CON021\"/>
    </mc:Choice>
  </mc:AlternateContent>
  <bookViews>
    <workbookView xWindow="0" yWindow="0" windowWidth="24000" windowHeight="10095"/>
  </bookViews>
  <sheets>
    <sheet name="Financial Recast" sheetId="1" r:id="rId1"/>
    <sheet name="Explanation by Year" sheetId="2" r:id="rId2"/>
  </sheets>
  <definedNames>
    <definedName name="_xlnm.Print_Area" localSheetId="1">'Explanation by Year'!$A$1:$B$130</definedName>
  </definedNames>
  <calcPr calcId="171027"/>
</workbook>
</file>

<file path=xl/calcChain.xml><?xml version="1.0" encoding="utf-8"?>
<calcChain xmlns="http://schemas.openxmlformats.org/spreadsheetml/2006/main">
  <c r="E18" i="1" l="1"/>
  <c r="D18" i="1"/>
  <c r="C18" i="1"/>
  <c r="B18" i="1"/>
  <c r="B34" i="1" s="1"/>
  <c r="B36" i="1" s="1"/>
  <c r="E36" i="1" l="1"/>
  <c r="E34" i="1"/>
  <c r="D34" i="1"/>
  <c r="D36" i="1" s="1"/>
  <c r="C34" i="1"/>
  <c r="C36" i="1" s="1"/>
  <c r="B40" i="2" l="1"/>
  <c r="B38" i="2"/>
  <c r="B109" i="2" l="1"/>
  <c r="B111" i="2"/>
  <c r="B112" i="2"/>
  <c r="B113" i="2"/>
  <c r="B114" i="2"/>
  <c r="B115" i="2"/>
  <c r="B116" i="2"/>
  <c r="B117" i="2"/>
  <c r="B118" i="2"/>
  <c r="B119" i="2"/>
  <c r="B120" i="2"/>
  <c r="B121" i="2"/>
  <c r="B122" i="2"/>
  <c r="B123" i="2"/>
  <c r="B108" i="2"/>
  <c r="B104" i="2"/>
  <c r="B102" i="2"/>
  <c r="B100" i="2"/>
  <c r="B72" i="2"/>
  <c r="B70" i="2"/>
  <c r="B91" i="2"/>
  <c r="B90" i="2"/>
  <c r="B89" i="2"/>
  <c r="B88" i="2"/>
  <c r="B87" i="2"/>
  <c r="B86" i="2"/>
  <c r="B85" i="2"/>
  <c r="B84" i="2"/>
  <c r="B83" i="2"/>
  <c r="B82" i="2"/>
  <c r="B81" i="2"/>
  <c r="B80" i="2"/>
  <c r="B79" i="2"/>
  <c r="B77" i="2"/>
  <c r="B76" i="2"/>
  <c r="B68" i="2"/>
  <c r="B59" i="2"/>
  <c r="B58" i="2"/>
  <c r="B57" i="2"/>
  <c r="B56" i="2"/>
  <c r="B55" i="2"/>
  <c r="B54" i="2"/>
  <c r="B53" i="2"/>
  <c r="B52" i="2"/>
  <c r="B51" i="2"/>
  <c r="B50" i="2"/>
  <c r="B49" i="2"/>
  <c r="B48" i="2"/>
  <c r="B47" i="2"/>
  <c r="B45" i="2"/>
  <c r="B44" i="2"/>
  <c r="B5" i="2"/>
  <c r="B36" i="2"/>
  <c r="B13" i="2"/>
  <c r="B15" i="2"/>
  <c r="B16" i="2"/>
  <c r="B17" i="2"/>
  <c r="B18" i="2"/>
  <c r="B19" i="2"/>
  <c r="B20" i="2"/>
  <c r="B21" i="2"/>
  <c r="B22" i="2"/>
  <c r="B23" i="2"/>
  <c r="B24" i="2"/>
  <c r="B25" i="2"/>
  <c r="B26" i="2"/>
  <c r="B27" i="2"/>
  <c r="B12" i="2"/>
  <c r="B3" i="2"/>
  <c r="B1" i="2"/>
  <c r="A21" i="2"/>
  <c r="A53" i="2" s="1"/>
  <c r="A85" i="2" s="1"/>
  <c r="A117" i="2" s="1"/>
  <c r="A13" i="2"/>
  <c r="A45" i="2" s="1"/>
  <c r="A77" i="2" s="1"/>
  <c r="A109" i="2" s="1"/>
  <c r="A14" i="2"/>
  <c r="A46" i="2" s="1"/>
  <c r="A78" i="2" s="1"/>
  <c r="A110" i="2" s="1"/>
  <c r="A15" i="2"/>
  <c r="A47" i="2" s="1"/>
  <c r="A79" i="2" s="1"/>
  <c r="A111" i="2" s="1"/>
  <c r="A16" i="2"/>
  <c r="A48" i="2" s="1"/>
  <c r="A80" i="2" s="1"/>
  <c r="A112" i="2" s="1"/>
  <c r="A17" i="2"/>
  <c r="A49" i="2" s="1"/>
  <c r="A81" i="2" s="1"/>
  <c r="A113" i="2" s="1"/>
  <c r="A18" i="2"/>
  <c r="A50" i="2" s="1"/>
  <c r="A82" i="2" s="1"/>
  <c r="A114" i="2" s="1"/>
  <c r="A19" i="2"/>
  <c r="A51" i="2" s="1"/>
  <c r="A83" i="2" s="1"/>
  <c r="A115" i="2" s="1"/>
  <c r="A20" i="2"/>
  <c r="A52" i="2" s="1"/>
  <c r="A84" i="2" s="1"/>
  <c r="A116" i="2" s="1"/>
  <c r="A22" i="2"/>
  <c r="A54" i="2" s="1"/>
  <c r="A86" i="2" s="1"/>
  <c r="A118" i="2" s="1"/>
  <c r="A23" i="2"/>
  <c r="A55" i="2" s="1"/>
  <c r="A87" i="2" s="1"/>
  <c r="A119" i="2" s="1"/>
  <c r="A24" i="2"/>
  <c r="A56" i="2" s="1"/>
  <c r="A88" i="2" s="1"/>
  <c r="A120" i="2" s="1"/>
  <c r="A25" i="2"/>
  <c r="A57" i="2" s="1"/>
  <c r="A89" i="2" s="1"/>
  <c r="A121" i="2" s="1"/>
  <c r="A26" i="2"/>
  <c r="A58" i="2" s="1"/>
  <c r="A90" i="2" s="1"/>
  <c r="A122" i="2" s="1"/>
  <c r="A27" i="2"/>
  <c r="A59" i="2" s="1"/>
  <c r="A91" i="2" s="1"/>
  <c r="A123" i="2" s="1"/>
  <c r="A12" i="2"/>
  <c r="A44" i="2" s="1"/>
  <c r="A76" i="2" s="1"/>
  <c r="A108" i="2" s="1"/>
  <c r="B14" i="2" l="1"/>
  <c r="B78" i="2" l="1"/>
  <c r="B46" i="2"/>
  <c r="B110" i="2"/>
  <c r="B29" i="2" l="1"/>
  <c r="B125" i="2"/>
  <c r="F36" i="1"/>
  <c r="B129" i="2" s="1"/>
  <c r="B61" i="2"/>
  <c r="B93" i="2"/>
  <c r="B97" i="2" l="1"/>
  <c r="B65" i="2"/>
  <c r="B33" i="2"/>
  <c r="F38" i="1"/>
</calcChain>
</file>

<file path=xl/sharedStrings.xml><?xml version="1.0" encoding="utf-8"?>
<sst xmlns="http://schemas.openxmlformats.org/spreadsheetml/2006/main" count="74" uniqueCount="44">
  <si>
    <t>TOTAL ADDBACKS:</t>
  </si>
  <si>
    <t>GROSS SALES</t>
  </si>
  <si>
    <t>Retirement Plan</t>
  </si>
  <si>
    <t>Description of Financial Statement</t>
  </si>
  <si>
    <t>Compensation to Owner</t>
  </si>
  <si>
    <t>Interest</t>
  </si>
  <si>
    <t>Non-Business Telephone</t>
  </si>
  <si>
    <t>Insurance Premiums for Owners: Health, Life, Auto</t>
  </si>
  <si>
    <t>Amortization</t>
  </si>
  <si>
    <t>Notes</t>
  </si>
  <si>
    <t>11% Tax on total W2 Salaries</t>
  </si>
  <si>
    <t>Travel</t>
  </si>
  <si>
    <t>Auto-Personal Use</t>
  </si>
  <si>
    <t>Net Income Shown on Financial Statement</t>
  </si>
  <si>
    <t>ADDBACKS:</t>
  </si>
  <si>
    <t>Year:</t>
  </si>
  <si>
    <t>Gross Sales:</t>
  </si>
  <si>
    <t xml:space="preserve">Net Income: </t>
  </si>
  <si>
    <t>Addbacks</t>
  </si>
  <si>
    <t>Type</t>
  </si>
  <si>
    <t>Amount</t>
  </si>
  <si>
    <t>Total Addbacks</t>
  </si>
  <si>
    <t>Addbacks + Net Income = Seller's Discretionary Cash Flow</t>
  </si>
  <si>
    <t>After determining the Gross Sales and Net Income from the financial statement, the next step is to list out any other expenses that are not related directly to the operations of the business. These unrelated expenses are known as "addbacks" and are listed below.</t>
  </si>
  <si>
    <t>Seller's Discretionary Cash Flow:</t>
  </si>
  <si>
    <t>Recasted Cash Flow Analysis</t>
  </si>
  <si>
    <t>Employee Benefit Plan</t>
  </si>
  <si>
    <t>401K for Owner</t>
  </si>
  <si>
    <t xml:space="preserve">Rent </t>
  </si>
  <si>
    <t>Seller's Cash Flow =
Total Addbacks +
 Net Income</t>
  </si>
  <si>
    <t>Tax Return</t>
  </si>
  <si>
    <t>Family Unrelated Salary</t>
  </si>
  <si>
    <t>Depreciation</t>
  </si>
  <si>
    <t>Sublet Income</t>
  </si>
  <si>
    <t>Wife - Non-onward going expense</t>
  </si>
  <si>
    <t>Non-cash item</t>
  </si>
  <si>
    <t>Non-onward going expense</t>
  </si>
  <si>
    <t>1/2 for Owner's Personal</t>
  </si>
  <si>
    <t>Sublet Income of $650/month</t>
  </si>
  <si>
    <t>Profit &amp; Loss Statement</t>
  </si>
  <si>
    <t>Consultant</t>
  </si>
  <si>
    <t>1 Owner Remaining as Consultant</t>
  </si>
  <si>
    <t>Total Owner Compensations</t>
  </si>
  <si>
    <t>Health, HSA, Long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</si>
</sst>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2" formatCode="_(&quot;$&quot;* #,##0_);_(&quot;$&quot;* \(#,##0\);_(&quot;$&quot;* &quot;-&quot;_);_(@_)"/>
    <numFmt numFmtId="44" formatCode="_(&quot;$&quot;* #,##0.00_);_(&quot;$&quot;* \(#,##0.00\);_(&quot;$&quot;* &quot;-&quot;??_);_(@_)"/>
    <numFmt numFmtId="164" formatCode="0_);\(0\)"/>
  </numFmts>
  <fonts count="38" x14ac:knownFonts="1">
    <font>
      <sz val="11"/>
      <color theme="1"/>
      <name val="Calibri"/>
      <family val="2"/>
      <scheme val="minor"/>
    </font>
    <font>
      <sz val="11"/>
      <color theme="1"/>
      <name val="Calibri"/>
      <family val="2"/>
      <scheme val="minor"/>
    </font>
    <font>
      <sz val="11"/>
      <color theme="1"/>
      <name val="Arial"/>
      <family val="2"/>
    </font>
    <font>
      <b/>
      <sz val="11"/>
      <color theme="1" tint="0.249977111117893"/>
      <name val="Arial"/>
      <family val="2"/>
    </font>
    <font>
      <sz val="11"/>
      <color theme="1" tint="0.249977111117893"/>
      <name val="Arial"/>
      <family val="2"/>
    </font>
    <font>
      <b/>
      <sz val="10"/>
      <name val="Arial"/>
      <family val="2"/>
    </font>
    <font>
      <sz val="10"/>
      <name val="Arial"/>
      <family val="2"/>
    </font>
    <font>
      <b/>
      <sz val="10"/>
      <color theme="0"/>
      <name val="Arial"/>
      <family val="2"/>
    </font>
    <font>
      <i/>
      <sz val="9"/>
      <name val="Arial"/>
      <family val="2"/>
    </font>
    <font>
      <i/>
      <sz val="9"/>
      <color theme="1"/>
      <name val="Arial"/>
      <family val="2"/>
    </font>
    <font>
      <sz val="9"/>
      <name val="Arial"/>
      <family val="2"/>
    </font>
    <font>
      <sz val="9"/>
      <color theme="1"/>
      <name val="Arial"/>
      <family val="2"/>
    </font>
    <font>
      <b/>
      <sz val="10"/>
      <color theme="1"/>
      <name val="Arial"/>
      <family val="2"/>
    </font>
    <font>
      <b/>
      <sz val="9"/>
      <color theme="1"/>
      <name val="Arial"/>
      <family val="2"/>
    </font>
    <font>
      <b/>
      <i/>
      <sz val="9"/>
      <color rgb="FF63A537"/>
      <name val="Arial"/>
      <family val="2"/>
    </font>
    <font>
      <b/>
      <u/>
      <sz val="11"/>
      <color theme="1"/>
      <name val="Arial"/>
      <family val="2"/>
    </font>
    <font>
      <b/>
      <sz val="20"/>
      <color rgb="FF55274E"/>
      <name val="Arial"/>
      <family val="2"/>
    </font>
    <font>
      <b/>
      <sz val="9"/>
      <color rgb="FF55274E"/>
      <name val="Arial"/>
      <family val="2"/>
    </font>
    <font>
      <b/>
      <i/>
      <sz val="10"/>
      <color rgb="FF55274E"/>
      <name val="Arial"/>
      <family val="2"/>
    </font>
    <font>
      <i/>
      <sz val="10"/>
      <name val="Arial"/>
      <family val="2"/>
    </font>
    <font>
      <i/>
      <sz val="10"/>
      <color theme="1"/>
      <name val="Arial"/>
      <family val="2"/>
    </font>
    <font>
      <b/>
      <sz val="14"/>
      <color theme="1"/>
      <name val="Arial"/>
      <family val="2"/>
    </font>
    <font>
      <b/>
      <sz val="11"/>
      <color theme="1"/>
      <name val="Arial"/>
      <family val="2"/>
    </font>
    <font>
      <b/>
      <sz val="11"/>
      <color theme="6" tint="-0.499984740745262"/>
      <name val="Arial"/>
      <family val="2"/>
    </font>
    <font>
      <sz val="11"/>
      <color theme="6" tint="-0.499984740745262"/>
      <name val="Arial"/>
      <family val="2"/>
    </font>
    <font>
      <b/>
      <sz val="12"/>
      <color theme="1"/>
      <name val="Arial"/>
      <family val="2"/>
    </font>
    <font>
      <b/>
      <sz val="12"/>
      <color rgb="FF55274E"/>
      <name val="Arial"/>
      <family val="2"/>
    </font>
    <font>
      <sz val="12"/>
      <color rgb="FF55274E"/>
      <name val="Arial"/>
      <family val="2"/>
    </font>
    <font>
      <b/>
      <u/>
      <sz val="12"/>
      <color rgb="FF55274E"/>
      <name val="Arial"/>
      <family val="2"/>
    </font>
    <font>
      <i/>
      <sz val="11"/>
      <color theme="1"/>
      <name val="Arial"/>
      <family val="2"/>
    </font>
    <font>
      <sz val="11"/>
      <color rgb="FF55274E"/>
      <name val="Arial"/>
      <family val="2"/>
    </font>
    <font>
      <i/>
      <sz val="8"/>
      <name val="Arial"/>
      <family val="2"/>
    </font>
    <font>
      <b/>
      <i/>
      <sz val="9"/>
      <color rgb="FF55274E"/>
      <name val="Arial"/>
      <family val="2"/>
    </font>
    <font>
      <b/>
      <sz val="9"/>
      <name val="Arial"/>
      <family val="2"/>
    </font>
    <font>
      <b/>
      <u/>
      <sz val="9"/>
      <name val="Arial"/>
      <family val="2"/>
    </font>
    <font>
      <sz val="10"/>
      <color theme="1"/>
      <name val="Arial"/>
      <family val="2"/>
    </font>
    <font>
      <b/>
      <sz val="12"/>
      <name val="Arial"/>
      <family val="2"/>
    </font>
    <font>
      <b/>
      <u/>
      <sz val="12"/>
      <name val="Arial"/>
      <family val="2"/>
    </font>
  </fonts>
  <fills count="5">
    <fill>
      <patternFill patternType="none"/>
    </fill>
    <fill>
      <patternFill patternType="gray125"/>
    </fill>
    <fill>
      <patternFill patternType="darkGrid">
        <fgColor theme="0" tint="-0.24994659260841701"/>
        <bgColor auto="1"/>
      </patternFill>
    </fill>
    <fill>
      <patternFill patternType="solid">
        <fgColor rgb="FF55274E"/>
        <bgColor indexed="64"/>
      </patternFill>
    </fill>
    <fill>
      <patternFill patternType="solid">
        <fgColor rgb="FFC3B6A2"/>
        <bgColor indexed="64"/>
      </patternFill>
    </fill>
  </fills>
  <borders count="4">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0" borderId="0" xfId="0" applyFont="1"/>
    <xf numFmtId="0" fontId="3" fillId="0" borderId="0" xfId="0" applyFont="1"/>
    <xf numFmtId="0" fontId="4" fillId="0" borderId="0" xfId="0" applyFont="1"/>
    <xf numFmtId="0" fontId="6" fillId="0" borderId="3" xfId="0" applyFont="1" applyBorder="1" applyAlignment="1">
      <alignment horizontal="center" wrapText="1"/>
    </xf>
    <xf numFmtId="164" fontId="6"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xf>
    <xf numFmtId="0" fontId="5" fillId="0" borderId="3" xfId="0" applyFont="1" applyBorder="1" applyAlignment="1">
      <alignment horizontal="center" wrapText="1"/>
    </xf>
    <xf numFmtId="5" fontId="6" fillId="0" borderId="3" xfId="0" applyNumberFormat="1" applyFont="1" applyBorder="1" applyAlignment="1">
      <alignment horizontal="left"/>
    </xf>
    <xf numFmtId="0" fontId="8" fillId="0" borderId="3" xfId="0" applyFont="1" applyBorder="1" applyAlignment="1">
      <alignment horizontal="right" wrapText="1"/>
    </xf>
    <xf numFmtId="9" fontId="8" fillId="0" borderId="3" xfId="2" applyFont="1" applyBorder="1" applyAlignment="1">
      <alignment horizontal="center"/>
    </xf>
    <xf numFmtId="42" fontId="8" fillId="2" borderId="3" xfId="1" applyNumberFormat="1" applyFont="1" applyFill="1" applyBorder="1"/>
    <xf numFmtId="5" fontId="8" fillId="0" borderId="3" xfId="0" applyNumberFormat="1" applyFont="1" applyBorder="1" applyAlignment="1">
      <alignment horizontal="left"/>
    </xf>
    <xf numFmtId="0" fontId="9" fillId="0" borderId="0" xfId="0" applyFont="1"/>
    <xf numFmtId="0" fontId="10" fillId="0" borderId="3" xfId="0" applyFont="1" applyBorder="1" applyAlignment="1">
      <alignment horizontal="right" wrapText="1"/>
    </xf>
    <xf numFmtId="0" fontId="11" fillId="0" borderId="0" xfId="0" applyFont="1"/>
    <xf numFmtId="10" fontId="6" fillId="0" borderId="3" xfId="2" applyNumberFormat="1" applyFont="1" applyBorder="1" applyAlignment="1">
      <alignment horizontal="center"/>
    </xf>
    <xf numFmtId="0" fontId="12" fillId="0" borderId="0" xfId="0" applyFont="1" applyAlignment="1">
      <alignment horizontal="left"/>
    </xf>
    <xf numFmtId="0" fontId="11" fillId="0" borderId="0" xfId="0" applyFont="1" applyAlignment="1">
      <alignment horizontal="left"/>
    </xf>
    <xf numFmtId="0" fontId="13" fillId="0" borderId="0" xfId="0" applyFont="1"/>
    <xf numFmtId="0" fontId="13" fillId="0" borderId="0" xfId="0" applyFont="1" applyAlignment="1">
      <alignment horizontal="left"/>
    </xf>
    <xf numFmtId="0" fontId="13" fillId="0" borderId="0" xfId="0" applyFont="1" applyFill="1" applyBorder="1"/>
    <xf numFmtId="0" fontId="14" fillId="0" borderId="0" xfId="0" applyFont="1" applyFill="1" applyBorder="1" applyAlignment="1">
      <alignment horizontal="center"/>
    </xf>
    <xf numFmtId="0" fontId="13" fillId="0" borderId="0" xfId="0" applyFont="1" applyAlignment="1">
      <alignment horizontal="right"/>
    </xf>
    <xf numFmtId="0" fontId="15" fillId="0" borderId="0" xfId="0" applyFont="1" applyFill="1" applyBorder="1" applyAlignment="1">
      <alignment horizontal="center"/>
    </xf>
    <xf numFmtId="14" fontId="11" fillId="0" borderId="0" xfId="0" applyNumberFormat="1" applyFont="1" applyAlignment="1">
      <alignment horizontal="left"/>
    </xf>
    <xf numFmtId="0" fontId="11" fillId="0" borderId="0" xfId="0" applyFont="1" applyFill="1" applyBorder="1" applyAlignment="1">
      <alignment horizontal="center"/>
    </xf>
    <xf numFmtId="0" fontId="11" fillId="0" borderId="0" xfId="0" applyFont="1" applyBorder="1"/>
    <xf numFmtId="0" fontId="11" fillId="0" borderId="0" xfId="0" applyFont="1" applyBorder="1" applyAlignment="1">
      <alignment horizontal="left"/>
    </xf>
    <xf numFmtId="0" fontId="11" fillId="0" borderId="0" xfId="0" applyFont="1" applyFill="1" applyBorder="1"/>
    <xf numFmtId="0" fontId="2" fillId="0" borderId="0" xfId="0" applyFont="1" applyFill="1" applyBorder="1"/>
    <xf numFmtId="164" fontId="7" fillId="3" borderId="3" xfId="0" applyNumberFormat="1" applyFont="1" applyFill="1" applyBorder="1" applyAlignment="1">
      <alignment horizontal="center"/>
    </xf>
    <xf numFmtId="0" fontId="16" fillId="0" borderId="0" xfId="0" applyFont="1" applyAlignment="1">
      <alignment horizontal="center"/>
    </xf>
    <xf numFmtId="42" fontId="10" fillId="4" borderId="3" xfId="0" applyNumberFormat="1" applyFont="1" applyFill="1" applyBorder="1" applyAlignment="1">
      <alignment horizontal="right" wrapText="1"/>
    </xf>
    <xf numFmtId="42" fontId="10" fillId="4" borderId="3" xfId="1" applyNumberFormat="1" applyFont="1" applyFill="1" applyBorder="1"/>
    <xf numFmtId="42" fontId="10" fillId="4" borderId="3" xfId="0" applyNumberFormat="1" applyFont="1" applyFill="1" applyBorder="1" applyAlignment="1"/>
    <xf numFmtId="42" fontId="6" fillId="4" borderId="3" xfId="1" applyNumberFormat="1" applyFont="1" applyFill="1" applyBorder="1"/>
    <xf numFmtId="0" fontId="20" fillId="0" borderId="0" xfId="0" applyFont="1" applyAlignment="1">
      <alignment horizontal="left"/>
    </xf>
    <xf numFmtId="0" fontId="21" fillId="0" borderId="0" xfId="0" applyFont="1" applyAlignment="1">
      <alignment horizontal="left" indent="8"/>
    </xf>
    <xf numFmtId="0" fontId="21" fillId="0" borderId="0" xfId="0" applyFont="1" applyAlignment="1">
      <alignment horizontal="center"/>
    </xf>
    <xf numFmtId="0" fontId="2" fillId="0" borderId="0" xfId="0" applyFont="1" applyAlignment="1">
      <alignment horizontal="left"/>
    </xf>
    <xf numFmtId="0" fontId="2" fillId="0" borderId="0" xfId="0" applyFont="1" applyAlignment="1"/>
    <xf numFmtId="0" fontId="22" fillId="0" borderId="0" xfId="0" applyFont="1" applyAlignment="1">
      <alignment horizontal="center"/>
    </xf>
    <xf numFmtId="0" fontId="11" fillId="0" borderId="1" xfId="0" applyFont="1" applyBorder="1"/>
    <xf numFmtId="42" fontId="2" fillId="0" borderId="1" xfId="0" applyNumberFormat="1" applyFont="1" applyBorder="1"/>
    <xf numFmtId="0" fontId="11" fillId="0" borderId="2" xfId="0" applyFont="1" applyBorder="1"/>
    <xf numFmtId="42" fontId="2" fillId="0" borderId="0" xfId="0" applyNumberFormat="1" applyFont="1"/>
    <xf numFmtId="0" fontId="23" fillId="0" borderId="0" xfId="0" applyFont="1"/>
    <xf numFmtId="42" fontId="24" fillId="0" borderId="0" xfId="0" applyNumberFormat="1" applyFont="1"/>
    <xf numFmtId="0" fontId="25" fillId="0" borderId="0" xfId="0" applyFont="1" applyAlignment="1">
      <alignment wrapText="1"/>
    </xf>
    <xf numFmtId="42" fontId="25" fillId="0" borderId="0" xfId="0" applyNumberFormat="1" applyFont="1"/>
    <xf numFmtId="0" fontId="26" fillId="0" borderId="0" xfId="0" applyFont="1" applyAlignment="1">
      <alignment horizontal="left" indent="8"/>
    </xf>
    <xf numFmtId="42" fontId="26" fillId="0" borderId="0" xfId="0" applyNumberFormat="1" applyFont="1"/>
    <xf numFmtId="0" fontId="27" fillId="0" borderId="0" xfId="0" applyFont="1"/>
    <xf numFmtId="42" fontId="27" fillId="0" borderId="0" xfId="0" applyNumberFormat="1" applyFont="1"/>
    <xf numFmtId="0" fontId="26" fillId="0" borderId="0" xfId="0" applyFont="1"/>
    <xf numFmtId="0" fontId="28" fillId="0" borderId="0" xfId="0" applyFont="1"/>
    <xf numFmtId="0" fontId="11" fillId="4" borderId="1" xfId="0" applyFont="1" applyFill="1" applyBorder="1"/>
    <xf numFmtId="42" fontId="2" fillId="4" borderId="1" xfId="0" applyNumberFormat="1" applyFont="1" applyFill="1" applyBorder="1"/>
    <xf numFmtId="0" fontId="11" fillId="4" borderId="2" xfId="0" applyFont="1" applyFill="1" applyBorder="1"/>
    <xf numFmtId="0" fontId="26" fillId="0" borderId="0" xfId="0" applyFont="1" applyAlignment="1">
      <alignment wrapText="1"/>
    </xf>
    <xf numFmtId="0" fontId="30" fillId="0" borderId="0" xfId="0" applyFont="1" applyAlignment="1"/>
    <xf numFmtId="0" fontId="30" fillId="0" borderId="0" xfId="0" applyFont="1"/>
    <xf numFmtId="5" fontId="31" fillId="4" borderId="3" xfId="0" applyNumberFormat="1" applyFont="1" applyFill="1" applyBorder="1" applyAlignment="1">
      <alignment horizontal="left" wrapText="1"/>
    </xf>
    <xf numFmtId="5" fontId="31" fillId="4" borderId="3" xfId="0" applyNumberFormat="1" applyFont="1" applyFill="1" applyBorder="1" applyAlignment="1">
      <alignment horizontal="left"/>
    </xf>
    <xf numFmtId="42" fontId="17" fillId="4" borderId="3" xfId="0" applyNumberFormat="1" applyFont="1" applyFill="1" applyBorder="1" applyAlignment="1">
      <alignment horizontal="right" wrapText="1"/>
    </xf>
    <xf numFmtId="42" fontId="17" fillId="4" borderId="3" xfId="1" applyNumberFormat="1" applyFont="1" applyFill="1" applyBorder="1"/>
    <xf numFmtId="164" fontId="35" fillId="0" borderId="3" xfId="0" applyNumberFormat="1" applyFont="1" applyBorder="1" applyAlignment="1">
      <alignment horizontal="right"/>
    </xf>
    <xf numFmtId="0" fontId="6" fillId="4" borderId="3" xfId="0" applyFont="1" applyFill="1" applyBorder="1" applyAlignment="1">
      <alignment horizontal="right" wrapText="1"/>
    </xf>
    <xf numFmtId="0" fontId="36" fillId="0" borderId="3" xfId="0" applyFont="1" applyBorder="1" applyAlignment="1">
      <alignment horizontal="right" wrapText="1"/>
    </xf>
    <xf numFmtId="0" fontId="37" fillId="4" borderId="3" xfId="0" applyFont="1" applyFill="1" applyBorder="1" applyAlignment="1">
      <alignment horizontal="right" wrapText="1"/>
    </xf>
    <xf numFmtId="0" fontId="26" fillId="4" borderId="3" xfId="0" applyFont="1" applyFill="1" applyBorder="1" applyAlignment="1">
      <alignment horizontal="right" wrapText="1"/>
    </xf>
    <xf numFmtId="0" fontId="18" fillId="4" borderId="3" xfId="0" applyFont="1" applyFill="1" applyBorder="1" applyAlignment="1">
      <alignment horizontal="right" wrapText="1"/>
    </xf>
    <xf numFmtId="42" fontId="32" fillId="4" borderId="3" xfId="0" applyNumberFormat="1" applyFont="1" applyFill="1" applyBorder="1" applyAlignment="1"/>
    <xf numFmtId="42" fontId="8" fillId="4" borderId="3" xfId="1" applyNumberFormat="1" applyFont="1" applyFill="1" applyBorder="1"/>
    <xf numFmtId="0" fontId="37" fillId="0" borderId="3" xfId="0" applyFont="1" applyFill="1" applyBorder="1" applyAlignment="1">
      <alignment horizontal="right" wrapText="1"/>
    </xf>
    <xf numFmtId="42" fontId="10" fillId="0" borderId="3" xfId="0" applyNumberFormat="1" applyFont="1" applyFill="1" applyBorder="1" applyAlignment="1"/>
    <xf numFmtId="42" fontId="10" fillId="0" borderId="3" xfId="1" applyNumberFormat="1" applyFont="1" applyFill="1" applyBorder="1"/>
    <xf numFmtId="42" fontId="6" fillId="0" borderId="3" xfId="1" applyNumberFormat="1" applyFont="1" applyFill="1" applyBorder="1"/>
    <xf numFmtId="5" fontId="31" fillId="0" borderId="3" xfId="0" applyNumberFormat="1" applyFont="1" applyFill="1" applyBorder="1" applyAlignment="1">
      <alignment horizontal="left" wrapText="1"/>
    </xf>
    <xf numFmtId="0" fontId="19" fillId="0" borderId="3" xfId="0" applyFont="1" applyFill="1" applyBorder="1" applyAlignment="1">
      <alignment horizontal="right" wrapText="1"/>
    </xf>
    <xf numFmtId="42" fontId="8" fillId="0" borderId="3" xfId="0" applyNumberFormat="1" applyFont="1" applyFill="1" applyBorder="1" applyAlignment="1">
      <alignment horizontal="right" wrapText="1"/>
    </xf>
    <xf numFmtId="9" fontId="8" fillId="0" borderId="3" xfId="2" applyFont="1" applyFill="1" applyBorder="1" applyAlignment="1">
      <alignment horizontal="center"/>
    </xf>
    <xf numFmtId="42" fontId="8" fillId="0" borderId="3" xfId="1" applyNumberFormat="1" applyFont="1" applyFill="1" applyBorder="1"/>
    <xf numFmtId="0" fontId="5" fillId="0" borderId="3" xfId="0" applyFont="1" applyFill="1" applyBorder="1" applyAlignment="1">
      <alignment horizontal="right" wrapText="1"/>
    </xf>
    <xf numFmtId="42" fontId="10" fillId="0" borderId="3" xfId="0" applyNumberFormat="1" applyFont="1" applyFill="1" applyBorder="1" applyAlignment="1">
      <alignment horizontal="right"/>
    </xf>
    <xf numFmtId="42" fontId="33" fillId="0" borderId="3" xfId="0" applyNumberFormat="1" applyFont="1" applyFill="1" applyBorder="1" applyAlignment="1">
      <alignment horizontal="right" wrapText="1"/>
    </xf>
    <xf numFmtId="42" fontId="34" fillId="0" borderId="3" xfId="0" applyNumberFormat="1" applyFont="1" applyFill="1" applyBorder="1" applyAlignment="1">
      <alignment horizontal="right" wrapText="1"/>
    </xf>
    <xf numFmtId="0" fontId="6" fillId="0" borderId="3" xfId="0" applyFont="1" applyFill="1" applyBorder="1" applyAlignment="1">
      <alignment horizontal="right" wrapText="1"/>
    </xf>
    <xf numFmtId="42" fontId="10" fillId="0" borderId="3" xfId="0" applyNumberFormat="1" applyFont="1" applyFill="1" applyBorder="1" applyAlignment="1">
      <alignment horizontal="right" wrapText="1"/>
    </xf>
    <xf numFmtId="5" fontId="31" fillId="0" borderId="3" xfId="0" applyNumberFormat="1" applyFont="1" applyFill="1" applyBorder="1" applyAlignment="1">
      <alignment horizontal="left"/>
    </xf>
    <xf numFmtId="0" fontId="2" fillId="0" borderId="0" xfId="0" applyFont="1" applyAlignment="1">
      <alignment wrapText="1"/>
    </xf>
    <xf numFmtId="0" fontId="29" fillId="0" borderId="0" xfId="0" applyFont="1"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3B6A2"/>
      <color rgb="FF4D5053"/>
      <color rgb="FF55274E"/>
      <color rgb="FFC39957"/>
      <color rgb="FF63A537"/>
      <color rgb="FFB8D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G45"/>
  <sheetViews>
    <sheetView tabSelected="1" view="pageLayout" topLeftCell="A7" zoomScaleNormal="110" workbookViewId="0">
      <selection activeCell="B22" sqref="B22"/>
    </sheetView>
  </sheetViews>
  <sheetFormatPr defaultRowHeight="14.25" x14ac:dyDescent="0.2"/>
  <cols>
    <col min="1" max="1" width="25.140625" style="1" customWidth="1"/>
    <col min="2" max="2" width="16.42578125" style="1" customWidth="1"/>
    <col min="3" max="3" width="16" style="1" customWidth="1"/>
    <col min="4" max="4" width="14.42578125" style="1" customWidth="1"/>
    <col min="5" max="5" width="15.85546875" style="1" customWidth="1"/>
    <col min="6" max="6" width="1.28515625" style="1" hidden="1" customWidth="1"/>
    <col min="7" max="7" width="44.85546875" style="1" customWidth="1"/>
    <col min="8" max="16384" width="9.140625" style="1"/>
  </cols>
  <sheetData>
    <row r="7" spans="1:7" ht="26.25" x14ac:dyDescent="0.4">
      <c r="C7" s="2"/>
      <c r="D7" s="3"/>
      <c r="E7" s="32" t="s">
        <v>25</v>
      </c>
      <c r="F7" s="3"/>
      <c r="G7" s="3"/>
    </row>
    <row r="8" spans="1:7" ht="31.5" x14ac:dyDescent="0.25">
      <c r="A8" s="69" t="s">
        <v>3</v>
      </c>
      <c r="B8" s="4" t="s">
        <v>39</v>
      </c>
      <c r="C8" s="5" t="s">
        <v>30</v>
      </c>
      <c r="D8" s="6" t="s">
        <v>30</v>
      </c>
      <c r="E8" s="6" t="s">
        <v>30</v>
      </c>
      <c r="F8" s="6"/>
      <c r="G8" s="7" t="s">
        <v>9</v>
      </c>
    </row>
    <row r="9" spans="1:7" x14ac:dyDescent="0.2">
      <c r="A9" s="67"/>
      <c r="B9" s="31">
        <v>2016</v>
      </c>
      <c r="C9" s="31">
        <v>2015</v>
      </c>
      <c r="D9" s="31">
        <v>2014</v>
      </c>
      <c r="E9" s="31">
        <v>2013</v>
      </c>
      <c r="F9" s="31">
        <v>2012</v>
      </c>
      <c r="G9" s="31"/>
    </row>
    <row r="10" spans="1:7" ht="15.75" x14ac:dyDescent="0.25">
      <c r="A10" s="70" t="s">
        <v>1</v>
      </c>
      <c r="B10" s="35">
        <v>1604946</v>
      </c>
      <c r="C10" s="34">
        <v>2189245</v>
      </c>
      <c r="D10" s="34">
        <v>2418043</v>
      </c>
      <c r="E10" s="34">
        <v>2211338</v>
      </c>
      <c r="F10" s="36"/>
      <c r="G10" s="63"/>
    </row>
    <row r="11" spans="1:7" s="13" customFormat="1" ht="12.75" hidden="1" x14ac:dyDescent="0.2">
      <c r="A11" s="80"/>
      <c r="B11" s="81"/>
      <c r="C11" s="82"/>
      <c r="D11" s="82"/>
      <c r="E11" s="82"/>
      <c r="F11" s="83"/>
      <c r="G11" s="79"/>
    </row>
    <row r="12" spans="1:7" hidden="1" x14ac:dyDescent="0.2">
      <c r="A12" s="72"/>
      <c r="B12" s="73"/>
      <c r="C12" s="74"/>
      <c r="D12" s="74"/>
      <c r="E12" s="74"/>
      <c r="F12" s="36"/>
      <c r="G12" s="63"/>
    </row>
    <row r="13" spans="1:7" ht="25.5" x14ac:dyDescent="0.2">
      <c r="A13" s="84" t="s">
        <v>13</v>
      </c>
      <c r="B13" s="85">
        <v>193462</v>
      </c>
      <c r="C13" s="77">
        <v>395753</v>
      </c>
      <c r="D13" s="77">
        <v>487140</v>
      </c>
      <c r="E13" s="77">
        <v>372081</v>
      </c>
      <c r="F13" s="78"/>
      <c r="G13" s="79"/>
    </row>
    <row r="14" spans="1:7" x14ac:dyDescent="0.2">
      <c r="A14" s="84"/>
      <c r="B14" s="86"/>
      <c r="C14" s="77"/>
      <c r="D14" s="77"/>
      <c r="E14" s="77"/>
      <c r="F14" s="78"/>
      <c r="G14" s="79"/>
    </row>
    <row r="15" spans="1:7" ht="15.75" x14ac:dyDescent="0.25">
      <c r="A15" s="75" t="s">
        <v>14</v>
      </c>
      <c r="B15" s="87"/>
      <c r="C15" s="77"/>
      <c r="D15" s="77"/>
      <c r="E15" s="77"/>
      <c r="F15" s="78"/>
      <c r="G15" s="79"/>
    </row>
    <row r="16" spans="1:7" s="15" customFormat="1" ht="12.75" x14ac:dyDescent="0.2">
      <c r="A16" s="68" t="s">
        <v>4</v>
      </c>
      <c r="B16" s="34">
        <v>208000</v>
      </c>
      <c r="C16" s="34">
        <v>312000</v>
      </c>
      <c r="D16" s="34">
        <v>242000</v>
      </c>
      <c r="E16" s="34">
        <v>208000</v>
      </c>
      <c r="F16" s="34"/>
      <c r="G16" s="63" t="s">
        <v>42</v>
      </c>
    </row>
    <row r="17" spans="1:7" s="15" customFormat="1" ht="12.75" x14ac:dyDescent="0.2">
      <c r="A17" s="88" t="s">
        <v>31</v>
      </c>
      <c r="B17" s="77">
        <v>2363</v>
      </c>
      <c r="C17" s="77">
        <v>2734</v>
      </c>
      <c r="D17" s="77">
        <v>2735</v>
      </c>
      <c r="E17" s="77">
        <v>2735</v>
      </c>
      <c r="F17" s="77"/>
      <c r="G17" s="79" t="s">
        <v>34</v>
      </c>
    </row>
    <row r="18" spans="1:7" s="15" customFormat="1" ht="25.5" x14ac:dyDescent="0.2">
      <c r="A18" s="68" t="s">
        <v>10</v>
      </c>
      <c r="B18" s="33">
        <f>SUM(B16+B17)*0.11</f>
        <v>23139.93</v>
      </c>
      <c r="C18" s="33">
        <f>SUM(C16+C17)*0.11</f>
        <v>34620.74</v>
      </c>
      <c r="D18" s="33">
        <f>SUM(D16+D17)*0.11</f>
        <v>26920.85</v>
      </c>
      <c r="E18" s="33">
        <f>SUM(E16+E17)*0.11</f>
        <v>23180.85</v>
      </c>
      <c r="F18" s="34"/>
      <c r="G18" s="63"/>
    </row>
    <row r="19" spans="1:7" s="15" customFormat="1" ht="12.75" x14ac:dyDescent="0.2">
      <c r="A19" s="88" t="s">
        <v>32</v>
      </c>
      <c r="B19" s="89">
        <v>168035</v>
      </c>
      <c r="C19" s="77">
        <v>118043</v>
      </c>
      <c r="D19" s="77">
        <v>121501</v>
      </c>
      <c r="E19" s="77">
        <v>110738</v>
      </c>
      <c r="F19" s="77"/>
      <c r="G19" s="79" t="s">
        <v>35</v>
      </c>
    </row>
    <row r="20" spans="1:7" s="15" customFormat="1" ht="12.75" x14ac:dyDescent="0.2">
      <c r="A20" s="68" t="s">
        <v>5</v>
      </c>
      <c r="B20" s="33">
        <v>69193</v>
      </c>
      <c r="C20" s="34">
        <v>68648</v>
      </c>
      <c r="D20" s="34">
        <v>74993</v>
      </c>
      <c r="E20" s="34">
        <v>133748</v>
      </c>
      <c r="F20" s="34"/>
      <c r="G20" s="63" t="s">
        <v>36</v>
      </c>
    </row>
    <row r="21" spans="1:7" s="15" customFormat="1" ht="12.75" x14ac:dyDescent="0.2">
      <c r="A21" s="88" t="s">
        <v>8</v>
      </c>
      <c r="B21" s="89">
        <v>160</v>
      </c>
      <c r="C21" s="77">
        <v>160</v>
      </c>
      <c r="D21" s="77">
        <v>160</v>
      </c>
      <c r="E21" s="77">
        <v>160</v>
      </c>
      <c r="F21" s="77"/>
      <c r="G21" s="79" t="s">
        <v>35</v>
      </c>
    </row>
    <row r="22" spans="1:7" s="15" customFormat="1" ht="12.75" x14ac:dyDescent="0.2">
      <c r="A22" s="68" t="s">
        <v>43</v>
      </c>
      <c r="B22" s="34">
        <v>40404.959999999999</v>
      </c>
      <c r="C22" s="34">
        <v>25630</v>
      </c>
      <c r="D22" s="34">
        <v>25064</v>
      </c>
      <c r="E22" s="34">
        <v>23258</v>
      </c>
      <c r="F22" s="34"/>
      <c r="G22" s="63" t="s">
        <v>37</v>
      </c>
    </row>
    <row r="23" spans="1:7" s="15" customFormat="1" ht="12.75" x14ac:dyDescent="0.2">
      <c r="A23" s="88" t="s">
        <v>33</v>
      </c>
      <c r="B23" s="89">
        <v>7800</v>
      </c>
      <c r="C23" s="77">
        <v>7800</v>
      </c>
      <c r="D23" s="77">
        <v>7800</v>
      </c>
      <c r="E23" s="77">
        <v>7800</v>
      </c>
      <c r="F23" s="77"/>
      <c r="G23" s="79" t="s">
        <v>38</v>
      </c>
    </row>
    <row r="24" spans="1:7" s="15" customFormat="1" ht="12.75" hidden="1" x14ac:dyDescent="0.2">
      <c r="A24" s="68" t="s">
        <v>6</v>
      </c>
      <c r="B24" s="33"/>
      <c r="C24" s="34"/>
      <c r="D24" s="34"/>
      <c r="E24" s="34"/>
      <c r="F24" s="34"/>
      <c r="G24" s="63"/>
    </row>
    <row r="25" spans="1:7" s="15" customFormat="1" ht="25.5" hidden="1" x14ac:dyDescent="0.2">
      <c r="A25" s="88" t="s">
        <v>7</v>
      </c>
      <c r="B25" s="89"/>
      <c r="C25" s="77"/>
      <c r="D25" s="77"/>
      <c r="E25" s="77"/>
      <c r="F25" s="77"/>
      <c r="G25" s="79"/>
    </row>
    <row r="26" spans="1:7" s="15" customFormat="1" ht="12.75" hidden="1" x14ac:dyDescent="0.2">
      <c r="A26" s="68" t="s">
        <v>2</v>
      </c>
      <c r="B26" s="33"/>
      <c r="C26" s="34"/>
      <c r="D26" s="34"/>
      <c r="E26" s="34"/>
      <c r="F26" s="34"/>
      <c r="G26" s="63"/>
    </row>
    <row r="27" spans="1:7" s="15" customFormat="1" ht="12.75" hidden="1" x14ac:dyDescent="0.2">
      <c r="A27" s="88" t="s">
        <v>11</v>
      </c>
      <c r="B27" s="89"/>
      <c r="C27" s="77"/>
      <c r="D27" s="77"/>
      <c r="E27" s="77"/>
      <c r="F27" s="77"/>
      <c r="G27" s="79"/>
    </row>
    <row r="28" spans="1:7" s="15" customFormat="1" ht="12.75" hidden="1" x14ac:dyDescent="0.2">
      <c r="A28" s="68" t="s">
        <v>26</v>
      </c>
      <c r="B28" s="33"/>
      <c r="C28" s="34"/>
      <c r="D28" s="34"/>
      <c r="E28" s="34"/>
      <c r="F28" s="34"/>
      <c r="G28" s="63"/>
    </row>
    <row r="29" spans="1:7" s="15" customFormat="1" ht="12.75" hidden="1" x14ac:dyDescent="0.2">
      <c r="A29" s="88" t="s">
        <v>27</v>
      </c>
      <c r="B29" s="76"/>
      <c r="C29" s="77"/>
      <c r="D29" s="77"/>
      <c r="E29" s="77"/>
      <c r="F29" s="77"/>
      <c r="G29" s="79"/>
    </row>
    <row r="30" spans="1:7" s="15" customFormat="1" ht="12.75" hidden="1" x14ac:dyDescent="0.2">
      <c r="A30" s="68" t="s">
        <v>12</v>
      </c>
      <c r="B30" s="35"/>
      <c r="C30" s="34"/>
      <c r="D30" s="34"/>
      <c r="E30" s="34"/>
      <c r="F30" s="34"/>
      <c r="G30" s="63"/>
    </row>
    <row r="31" spans="1:7" s="15" customFormat="1" ht="12.75" hidden="1" x14ac:dyDescent="0.2">
      <c r="A31" s="88" t="s">
        <v>28</v>
      </c>
      <c r="B31" s="89"/>
      <c r="C31" s="77"/>
      <c r="D31" s="77"/>
      <c r="E31" s="77"/>
      <c r="F31" s="77"/>
      <c r="G31" s="79"/>
    </row>
    <row r="32" spans="1:7" s="15" customFormat="1" ht="12.75" x14ac:dyDescent="0.2">
      <c r="A32" s="68" t="s">
        <v>40</v>
      </c>
      <c r="B32" s="33">
        <v>-110000</v>
      </c>
      <c r="C32" s="34">
        <v>-110000</v>
      </c>
      <c r="D32" s="34">
        <v>-110000</v>
      </c>
      <c r="E32" s="34">
        <v>-110000</v>
      </c>
      <c r="F32" s="34"/>
      <c r="G32" s="63" t="s">
        <v>41</v>
      </c>
    </row>
    <row r="33" spans="1:7" x14ac:dyDescent="0.2">
      <c r="A33" s="88"/>
      <c r="B33" s="89"/>
      <c r="C33" s="77"/>
      <c r="D33" s="77"/>
      <c r="E33" s="77"/>
      <c r="F33" s="78"/>
      <c r="G33" s="79"/>
    </row>
    <row r="34" spans="1:7" ht="15.75" x14ac:dyDescent="0.25">
      <c r="A34" s="70" t="s">
        <v>0</v>
      </c>
      <c r="B34" s="35">
        <f>SUM(B16:B32)</f>
        <v>409095.89</v>
      </c>
      <c r="C34" s="34">
        <f>SUM(C16:C23)</f>
        <v>569635.74</v>
      </c>
      <c r="D34" s="34">
        <f>SUM(D16:D23)</f>
        <v>501173.85</v>
      </c>
      <c r="E34" s="34">
        <f>SUM(E16:E23)</f>
        <v>509619.85</v>
      </c>
      <c r="F34" s="36"/>
      <c r="G34" s="63"/>
    </row>
    <row r="35" spans="1:7" x14ac:dyDescent="0.2">
      <c r="A35" s="84"/>
      <c r="B35" s="86"/>
      <c r="C35" s="77"/>
      <c r="D35" s="77"/>
      <c r="E35" s="77"/>
      <c r="F35" s="78"/>
      <c r="G35" s="90"/>
    </row>
    <row r="36" spans="1:7" ht="47.25" x14ac:dyDescent="0.25">
      <c r="A36" s="71" t="s">
        <v>29</v>
      </c>
      <c r="B36" s="65">
        <f>SUM(B34+B13)</f>
        <v>602557.89</v>
      </c>
      <c r="C36" s="66">
        <f>SUM(C13+C34)</f>
        <v>965388.74</v>
      </c>
      <c r="D36" s="66">
        <f>SUM(D13+D34)</f>
        <v>988313.85</v>
      </c>
      <c r="E36" s="66">
        <f>SUM(E13+E34)</f>
        <v>881700.85</v>
      </c>
      <c r="F36" s="36">
        <f>F34+F13</f>
        <v>0</v>
      </c>
      <c r="G36" s="64"/>
    </row>
    <row r="37" spans="1:7" s="13" customFormat="1" ht="12" x14ac:dyDescent="0.2">
      <c r="A37" s="9"/>
      <c r="B37" s="9"/>
      <c r="C37" s="10"/>
      <c r="D37" s="10"/>
      <c r="E37" s="10"/>
      <c r="F37" s="11"/>
      <c r="G37" s="12"/>
    </row>
    <row r="38" spans="1:7" x14ac:dyDescent="0.2">
      <c r="A38" s="14"/>
      <c r="B38" s="14"/>
      <c r="C38" s="16"/>
      <c r="D38" s="16"/>
      <c r="E38" s="16"/>
      <c r="F38" s="16" t="str">
        <f>IFERROR(F36/F10, "-")</f>
        <v>-</v>
      </c>
      <c r="G38" s="8"/>
    </row>
    <row r="39" spans="1:7" s="15" customFormat="1" ht="12.75" x14ac:dyDescent="0.2">
      <c r="A39" s="37"/>
      <c r="B39" s="17"/>
      <c r="C39" s="18"/>
      <c r="E39" s="18"/>
      <c r="F39" s="19"/>
      <c r="G39" s="18"/>
    </row>
    <row r="40" spans="1:7" s="15" customFormat="1" ht="12.75" x14ac:dyDescent="0.2">
      <c r="A40" s="37"/>
      <c r="B40" s="20"/>
      <c r="C40" s="18"/>
      <c r="E40" s="18"/>
      <c r="F40" s="21"/>
      <c r="G40" s="22"/>
    </row>
    <row r="41" spans="1:7" s="15" customFormat="1" ht="15" x14ac:dyDescent="0.25">
      <c r="A41" s="23"/>
      <c r="B41" s="23"/>
      <c r="C41" s="18"/>
      <c r="E41" s="18"/>
      <c r="F41" s="21"/>
      <c r="G41" s="24"/>
    </row>
    <row r="42" spans="1:7" s="15" customFormat="1" ht="12" x14ac:dyDescent="0.2">
      <c r="A42" s="23"/>
      <c r="B42" s="23"/>
      <c r="C42" s="25"/>
      <c r="E42" s="18"/>
      <c r="F42" s="21"/>
      <c r="G42" s="26"/>
    </row>
    <row r="43" spans="1:7" x14ac:dyDescent="0.2">
      <c r="A43" s="15"/>
      <c r="B43" s="15"/>
      <c r="C43" s="18"/>
      <c r="D43" s="27"/>
      <c r="E43" s="28"/>
      <c r="F43" s="29"/>
      <c r="G43" s="26"/>
    </row>
    <row r="44" spans="1:7" x14ac:dyDescent="0.2">
      <c r="A44" s="15"/>
      <c r="B44" s="15"/>
      <c r="C44" s="15"/>
      <c r="D44" s="27"/>
      <c r="E44" s="27"/>
      <c r="F44" s="29"/>
      <c r="G44" s="26"/>
    </row>
    <row r="45" spans="1:7" x14ac:dyDescent="0.2">
      <c r="F45" s="30"/>
      <c r="G45" s="30"/>
    </row>
  </sheetData>
  <printOptions horizontalCentered="1"/>
  <pageMargins left="0.5" right="0.8125" top="0.25" bottom="0.5" header="0.3" footer="0.3"/>
  <pageSetup scale="93" orientation="landscape" r:id="rId1"/>
  <headerFooter>
    <oddHeader>&amp;L&amp;G</oddHeader>
    <oddFooter>&amp;C&amp;"Arial,Bold Italic"&amp;K55274ECONFIDENTIAL&amp;R&amp;"Arial,Italic"&amp;8&amp;K4D5053Listing ID: CON021
Prepared by: CP 1/17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view="pageLayout" topLeftCell="A124" zoomScaleNormal="100" workbookViewId="0">
      <selection activeCell="B129" sqref="B129"/>
    </sheetView>
  </sheetViews>
  <sheetFormatPr defaultRowHeight="14.25" x14ac:dyDescent="0.2"/>
  <cols>
    <col min="1" max="1" width="38.5703125" style="1" customWidth="1"/>
    <col min="2" max="2" width="20" style="1" customWidth="1"/>
    <col min="3" max="16384" width="9.140625" style="1"/>
  </cols>
  <sheetData>
    <row r="1" spans="1:2" ht="18" x14ac:dyDescent="0.25">
      <c r="A1" s="38" t="s">
        <v>15</v>
      </c>
      <c r="B1" s="39">
        <f>'Financial Recast'!C9</f>
        <v>2015</v>
      </c>
    </row>
    <row r="2" spans="1:2" x14ac:dyDescent="0.2">
      <c r="B2" s="40"/>
    </row>
    <row r="3" spans="1:2" ht="15.75" x14ac:dyDescent="0.25">
      <c r="A3" s="51" t="s">
        <v>16</v>
      </c>
      <c r="B3" s="52">
        <f>'Financial Recast'!C10</f>
        <v>2189245</v>
      </c>
    </row>
    <row r="4" spans="1:2" ht="15" x14ac:dyDescent="0.2">
      <c r="A4" s="53"/>
      <c r="B4" s="54"/>
    </row>
    <row r="5" spans="1:2" ht="15.75" x14ac:dyDescent="0.25">
      <c r="A5" s="51" t="s">
        <v>17</v>
      </c>
      <c r="B5" s="52">
        <f>'Financial Recast'!C13</f>
        <v>395753</v>
      </c>
    </row>
    <row r="8" spans="1:2" ht="81.75" customHeight="1" x14ac:dyDescent="0.2">
      <c r="A8" s="92" t="s">
        <v>23</v>
      </c>
      <c r="B8" s="92"/>
    </row>
    <row r="9" spans="1:2" x14ac:dyDescent="0.2">
      <c r="A9" s="41"/>
      <c r="B9" s="41"/>
    </row>
    <row r="10" spans="1:2" ht="15.75" x14ac:dyDescent="0.25">
      <c r="A10" s="56" t="s">
        <v>18</v>
      </c>
    </row>
    <row r="11" spans="1:2" ht="15" x14ac:dyDescent="0.25">
      <c r="A11" s="42" t="s">
        <v>19</v>
      </c>
      <c r="B11" s="42" t="s">
        <v>20</v>
      </c>
    </row>
    <row r="12" spans="1:2" x14ac:dyDescent="0.2">
      <c r="A12" s="57" t="str">
        <f>'Financial Recast'!A16</f>
        <v>Compensation to Owner</v>
      </c>
      <c r="B12" s="58">
        <f>'Financial Recast'!C16</f>
        <v>312000</v>
      </c>
    </row>
    <row r="13" spans="1:2" x14ac:dyDescent="0.2">
      <c r="A13" s="45" t="str">
        <f>'Financial Recast'!A17</f>
        <v>Family Unrelated Salary</v>
      </c>
      <c r="B13" s="44">
        <f>'Financial Recast'!C17</f>
        <v>2734</v>
      </c>
    </row>
    <row r="14" spans="1:2" x14ac:dyDescent="0.2">
      <c r="A14" s="59" t="str">
        <f>'Financial Recast'!A18</f>
        <v>11% Tax on total W2 Salaries</v>
      </c>
      <c r="B14" s="58">
        <f>'Financial Recast'!C18</f>
        <v>34620.74</v>
      </c>
    </row>
    <row r="15" spans="1:2" x14ac:dyDescent="0.2">
      <c r="A15" s="45" t="str">
        <f>'Financial Recast'!A19</f>
        <v>Depreciation</v>
      </c>
      <c r="B15" s="44">
        <f>'Financial Recast'!C19</f>
        <v>118043</v>
      </c>
    </row>
    <row r="16" spans="1:2" x14ac:dyDescent="0.2">
      <c r="A16" s="59" t="str">
        <f>'Financial Recast'!A20</f>
        <v>Interest</v>
      </c>
      <c r="B16" s="58">
        <f>'Financial Recast'!C20</f>
        <v>68648</v>
      </c>
    </row>
    <row r="17" spans="1:2" x14ac:dyDescent="0.2">
      <c r="A17" s="45" t="str">
        <f>'Financial Recast'!A21</f>
        <v>Amortization</v>
      </c>
      <c r="B17" s="44">
        <f>'Financial Recast'!C21</f>
        <v>160</v>
      </c>
    </row>
    <row r="18" spans="1:2" x14ac:dyDescent="0.2">
      <c r="A18" s="59" t="str">
        <f>'Financial Recast'!A22</f>
        <v>Health, HSA, Long Term</v>
      </c>
      <c r="B18" s="58">
        <f>'Financial Recast'!C22</f>
        <v>25630</v>
      </c>
    </row>
    <row r="19" spans="1:2" x14ac:dyDescent="0.2">
      <c r="A19" s="45" t="str">
        <f>'Financial Recast'!A23</f>
        <v>Sublet Income</v>
      </c>
      <c r="B19" s="44">
        <f>'Financial Recast'!C23</f>
        <v>7800</v>
      </c>
    </row>
    <row r="20" spans="1:2" x14ac:dyDescent="0.2">
      <c r="A20" s="59" t="str">
        <f>'Financial Recast'!A24</f>
        <v>Non-Business Telephone</v>
      </c>
      <c r="B20" s="58">
        <f>'Financial Recast'!C24</f>
        <v>0</v>
      </c>
    </row>
    <row r="21" spans="1:2" x14ac:dyDescent="0.2">
      <c r="A21" s="45" t="str">
        <f>'Financial Recast'!A25</f>
        <v>Insurance Premiums for Owners: Health, Life, Auto</v>
      </c>
      <c r="B21" s="44">
        <f>'Financial Recast'!C25</f>
        <v>0</v>
      </c>
    </row>
    <row r="22" spans="1:2" x14ac:dyDescent="0.2">
      <c r="A22" s="59" t="str">
        <f>'Financial Recast'!A26</f>
        <v>Retirement Plan</v>
      </c>
      <c r="B22" s="58">
        <f>'Financial Recast'!C26</f>
        <v>0</v>
      </c>
    </row>
    <row r="23" spans="1:2" x14ac:dyDescent="0.2">
      <c r="A23" s="45" t="str">
        <f>'Financial Recast'!A27</f>
        <v>Travel</v>
      </c>
      <c r="B23" s="44">
        <f>'Financial Recast'!C27</f>
        <v>0</v>
      </c>
    </row>
    <row r="24" spans="1:2" x14ac:dyDescent="0.2">
      <c r="A24" s="59" t="str">
        <f>'Financial Recast'!A28</f>
        <v>Employee Benefit Plan</v>
      </c>
      <c r="B24" s="58">
        <f>'Financial Recast'!C28</f>
        <v>0</v>
      </c>
    </row>
    <row r="25" spans="1:2" x14ac:dyDescent="0.2">
      <c r="A25" s="45" t="str">
        <f>'Financial Recast'!A30</f>
        <v>Auto-Personal Use</v>
      </c>
      <c r="B25" s="44">
        <f>'Financial Recast'!C30</f>
        <v>0</v>
      </c>
    </row>
    <row r="26" spans="1:2" x14ac:dyDescent="0.2">
      <c r="A26" s="59" t="str">
        <f>'Financial Recast'!A31</f>
        <v xml:space="preserve">Rent </v>
      </c>
      <c r="B26" s="58">
        <f>'Financial Recast'!C31</f>
        <v>0</v>
      </c>
    </row>
    <row r="27" spans="1:2" x14ac:dyDescent="0.2">
      <c r="A27" s="45" t="str">
        <f>'Financial Recast'!A32</f>
        <v>Consultant</v>
      </c>
      <c r="B27" s="44">
        <f>'Financial Recast'!C32</f>
        <v>-110000</v>
      </c>
    </row>
    <row r="28" spans="1:2" x14ac:dyDescent="0.2">
      <c r="B28" s="46"/>
    </row>
    <row r="29" spans="1:2" ht="15.75" x14ac:dyDescent="0.25">
      <c r="A29" s="55" t="s">
        <v>21</v>
      </c>
      <c r="B29" s="54">
        <f>'Financial Recast'!C34</f>
        <v>569635.74</v>
      </c>
    </row>
    <row r="30" spans="1:2" ht="15" x14ac:dyDescent="0.25">
      <c r="A30" s="47"/>
      <c r="B30" s="48"/>
    </row>
    <row r="31" spans="1:2" x14ac:dyDescent="0.2">
      <c r="A31" s="91" t="s">
        <v>22</v>
      </c>
      <c r="B31" s="91"/>
    </row>
    <row r="32" spans="1:2" x14ac:dyDescent="0.2">
      <c r="B32" s="46"/>
    </row>
    <row r="33" spans="1:2" ht="15.75" x14ac:dyDescent="0.25">
      <c r="A33" s="60" t="s">
        <v>24</v>
      </c>
      <c r="B33" s="52">
        <f>'Financial Recast'!C36</f>
        <v>965388.74</v>
      </c>
    </row>
    <row r="34" spans="1:2" ht="18" x14ac:dyDescent="0.25">
      <c r="B34" s="39"/>
    </row>
    <row r="36" spans="1:2" ht="18" x14ac:dyDescent="0.25">
      <c r="A36" s="38" t="s">
        <v>15</v>
      </c>
      <c r="B36" s="39">
        <f>'Financial Recast'!D9</f>
        <v>2014</v>
      </c>
    </row>
    <row r="37" spans="1:2" x14ac:dyDescent="0.2">
      <c r="B37" s="40"/>
    </row>
    <row r="38" spans="1:2" ht="15.75" x14ac:dyDescent="0.25">
      <c r="A38" s="51" t="s">
        <v>16</v>
      </c>
      <c r="B38" s="52">
        <f>'Financial Recast'!D10</f>
        <v>2418043</v>
      </c>
    </row>
    <row r="39" spans="1:2" ht="15" x14ac:dyDescent="0.2">
      <c r="A39" s="53"/>
      <c r="B39" s="54"/>
    </row>
    <row r="40" spans="1:2" ht="15.75" x14ac:dyDescent="0.25">
      <c r="A40" s="51" t="s">
        <v>17</v>
      </c>
      <c r="B40" s="52">
        <f>'Financial Recast'!D13</f>
        <v>487140</v>
      </c>
    </row>
    <row r="41" spans="1:2" x14ac:dyDescent="0.2">
      <c r="A41" s="41"/>
      <c r="B41" s="41"/>
    </row>
    <row r="42" spans="1:2" ht="15.75" x14ac:dyDescent="0.25">
      <c r="A42" s="56" t="s">
        <v>18</v>
      </c>
    </row>
    <row r="43" spans="1:2" ht="15" x14ac:dyDescent="0.25">
      <c r="A43" s="42" t="s">
        <v>19</v>
      </c>
      <c r="B43" s="42" t="s">
        <v>20</v>
      </c>
    </row>
    <row r="44" spans="1:2" x14ac:dyDescent="0.2">
      <c r="A44" s="57" t="str">
        <f t="shared" ref="A44:A59" si="0">A12</f>
        <v>Compensation to Owner</v>
      </c>
      <c r="B44" s="58">
        <f>'Financial Recast'!D16</f>
        <v>242000</v>
      </c>
    </row>
    <row r="45" spans="1:2" x14ac:dyDescent="0.2">
      <c r="A45" s="43" t="str">
        <f t="shared" si="0"/>
        <v>Family Unrelated Salary</v>
      </c>
      <c r="B45" s="44">
        <f>'Financial Recast'!D17</f>
        <v>2735</v>
      </c>
    </row>
    <row r="46" spans="1:2" x14ac:dyDescent="0.2">
      <c r="A46" s="57" t="str">
        <f t="shared" si="0"/>
        <v>11% Tax on total W2 Salaries</v>
      </c>
      <c r="B46" s="58">
        <f>'Financial Recast'!D18</f>
        <v>26920.85</v>
      </c>
    </row>
    <row r="47" spans="1:2" x14ac:dyDescent="0.2">
      <c r="A47" s="43" t="str">
        <f t="shared" si="0"/>
        <v>Depreciation</v>
      </c>
      <c r="B47" s="44">
        <f>'Financial Recast'!D19</f>
        <v>121501</v>
      </c>
    </row>
    <row r="48" spans="1:2" x14ac:dyDescent="0.2">
      <c r="A48" s="57" t="str">
        <f t="shared" si="0"/>
        <v>Interest</v>
      </c>
      <c r="B48" s="58">
        <f>'Financial Recast'!D20</f>
        <v>74993</v>
      </c>
    </row>
    <row r="49" spans="1:2" x14ac:dyDescent="0.2">
      <c r="A49" s="43" t="str">
        <f t="shared" si="0"/>
        <v>Amortization</v>
      </c>
      <c r="B49" s="44">
        <f>'Financial Recast'!D21</f>
        <v>160</v>
      </c>
    </row>
    <row r="50" spans="1:2" x14ac:dyDescent="0.2">
      <c r="A50" s="57" t="str">
        <f t="shared" si="0"/>
        <v>Health, HSA, Long Term</v>
      </c>
      <c r="B50" s="58">
        <f>'Financial Recast'!D22</f>
        <v>25064</v>
      </c>
    </row>
    <row r="51" spans="1:2" x14ac:dyDescent="0.2">
      <c r="A51" s="43" t="str">
        <f t="shared" si="0"/>
        <v>Sublet Income</v>
      </c>
      <c r="B51" s="44">
        <f>'Financial Recast'!D23</f>
        <v>7800</v>
      </c>
    </row>
    <row r="52" spans="1:2" x14ac:dyDescent="0.2">
      <c r="A52" s="57" t="str">
        <f t="shared" si="0"/>
        <v>Non-Business Telephone</v>
      </c>
      <c r="B52" s="58">
        <f>'Financial Recast'!D24</f>
        <v>0</v>
      </c>
    </row>
    <row r="53" spans="1:2" x14ac:dyDescent="0.2">
      <c r="A53" s="43" t="str">
        <f t="shared" si="0"/>
        <v>Insurance Premiums for Owners: Health, Life, Auto</v>
      </c>
      <c r="B53" s="44">
        <f>'Financial Recast'!D25</f>
        <v>0</v>
      </c>
    </row>
    <row r="54" spans="1:2" x14ac:dyDescent="0.2">
      <c r="A54" s="57" t="str">
        <f t="shared" si="0"/>
        <v>Retirement Plan</v>
      </c>
      <c r="B54" s="58">
        <f>'Financial Recast'!D26</f>
        <v>0</v>
      </c>
    </row>
    <row r="55" spans="1:2" x14ac:dyDescent="0.2">
      <c r="A55" s="43" t="str">
        <f t="shared" si="0"/>
        <v>Travel</v>
      </c>
      <c r="B55" s="44">
        <f>'Financial Recast'!D27</f>
        <v>0</v>
      </c>
    </row>
    <row r="56" spans="1:2" x14ac:dyDescent="0.2">
      <c r="A56" s="57" t="str">
        <f t="shared" si="0"/>
        <v>Employee Benefit Plan</v>
      </c>
      <c r="B56" s="58">
        <f>'Financial Recast'!D28</f>
        <v>0</v>
      </c>
    </row>
    <row r="57" spans="1:2" x14ac:dyDescent="0.2">
      <c r="A57" s="43" t="str">
        <f t="shared" si="0"/>
        <v>Auto-Personal Use</v>
      </c>
      <c r="B57" s="44">
        <f>'Financial Recast'!D30</f>
        <v>0</v>
      </c>
    </row>
    <row r="58" spans="1:2" x14ac:dyDescent="0.2">
      <c r="A58" s="57" t="str">
        <f t="shared" si="0"/>
        <v xml:space="preserve">Rent </v>
      </c>
      <c r="B58" s="58">
        <f>'Financial Recast'!D31</f>
        <v>0</v>
      </c>
    </row>
    <row r="59" spans="1:2" x14ac:dyDescent="0.2">
      <c r="A59" s="43" t="str">
        <f t="shared" si="0"/>
        <v>Consultant</v>
      </c>
      <c r="B59" s="44">
        <f>'Financial Recast'!D32</f>
        <v>-110000</v>
      </c>
    </row>
    <row r="60" spans="1:2" x14ac:dyDescent="0.2">
      <c r="B60" s="46"/>
    </row>
    <row r="61" spans="1:2" ht="15.75" x14ac:dyDescent="0.25">
      <c r="A61" s="55" t="s">
        <v>21</v>
      </c>
      <c r="B61" s="54">
        <f>'Financial Recast'!D34</f>
        <v>501173.85</v>
      </c>
    </row>
    <row r="62" spans="1:2" ht="15" x14ac:dyDescent="0.25">
      <c r="A62" s="47"/>
      <c r="B62" s="48"/>
    </row>
    <row r="63" spans="1:2" x14ac:dyDescent="0.2">
      <c r="A63" s="91" t="s">
        <v>22</v>
      </c>
      <c r="B63" s="91"/>
    </row>
    <row r="64" spans="1:2" x14ac:dyDescent="0.2">
      <c r="B64" s="46"/>
    </row>
    <row r="65" spans="1:2" ht="15.75" x14ac:dyDescent="0.25">
      <c r="A65" s="60" t="s">
        <v>24</v>
      </c>
      <c r="B65" s="52">
        <f>'Financial Recast'!D36</f>
        <v>988313.85</v>
      </c>
    </row>
    <row r="66" spans="1:2" ht="18" x14ac:dyDescent="0.25">
      <c r="B66" s="39"/>
    </row>
    <row r="68" spans="1:2" ht="18" x14ac:dyDescent="0.25">
      <c r="A68" s="38" t="s">
        <v>15</v>
      </c>
      <c r="B68" s="39">
        <f>'Financial Recast'!E9</f>
        <v>2013</v>
      </c>
    </row>
    <row r="69" spans="1:2" x14ac:dyDescent="0.2">
      <c r="B69" s="40"/>
    </row>
    <row r="70" spans="1:2" ht="15.75" x14ac:dyDescent="0.25">
      <c r="A70" s="51" t="s">
        <v>16</v>
      </c>
      <c r="B70" s="52">
        <f>'Financial Recast'!E10</f>
        <v>2211338</v>
      </c>
    </row>
    <row r="71" spans="1:2" ht="15" x14ac:dyDescent="0.2">
      <c r="A71" s="53"/>
      <c r="B71" s="54"/>
    </row>
    <row r="72" spans="1:2" ht="15.75" x14ac:dyDescent="0.25">
      <c r="A72" s="51" t="s">
        <v>17</v>
      </c>
      <c r="B72" s="52">
        <f>'Financial Recast'!E13</f>
        <v>372081</v>
      </c>
    </row>
    <row r="73" spans="1:2" x14ac:dyDescent="0.2">
      <c r="A73" s="41"/>
      <c r="B73" s="41"/>
    </row>
    <row r="74" spans="1:2" ht="15.75" x14ac:dyDescent="0.25">
      <c r="A74" s="56" t="s">
        <v>18</v>
      </c>
    </row>
    <row r="75" spans="1:2" ht="15" x14ac:dyDescent="0.25">
      <c r="A75" s="42" t="s">
        <v>19</v>
      </c>
      <c r="B75" s="42" t="s">
        <v>20</v>
      </c>
    </row>
    <row r="76" spans="1:2" x14ac:dyDescent="0.2">
      <c r="A76" s="57" t="str">
        <f t="shared" ref="A76:A91" si="1">A44</f>
        <v>Compensation to Owner</v>
      </c>
      <c r="B76" s="58">
        <f>'Financial Recast'!E16</f>
        <v>208000</v>
      </c>
    </row>
    <row r="77" spans="1:2" x14ac:dyDescent="0.2">
      <c r="A77" s="43" t="str">
        <f t="shared" si="1"/>
        <v>Family Unrelated Salary</v>
      </c>
      <c r="B77" s="44">
        <f>'Financial Recast'!E17</f>
        <v>2735</v>
      </c>
    </row>
    <row r="78" spans="1:2" x14ac:dyDescent="0.2">
      <c r="A78" s="57" t="str">
        <f t="shared" si="1"/>
        <v>11% Tax on total W2 Salaries</v>
      </c>
      <c r="B78" s="58">
        <f>'Financial Recast'!E18</f>
        <v>23180.85</v>
      </c>
    </row>
    <row r="79" spans="1:2" x14ac:dyDescent="0.2">
      <c r="A79" s="43" t="str">
        <f t="shared" si="1"/>
        <v>Depreciation</v>
      </c>
      <c r="B79" s="44">
        <f>'Financial Recast'!E19</f>
        <v>110738</v>
      </c>
    </row>
    <row r="80" spans="1:2" x14ac:dyDescent="0.2">
      <c r="A80" s="57" t="str">
        <f t="shared" si="1"/>
        <v>Interest</v>
      </c>
      <c r="B80" s="58">
        <f>'Financial Recast'!E20</f>
        <v>133748</v>
      </c>
    </row>
    <row r="81" spans="1:2" x14ac:dyDescent="0.2">
      <c r="A81" s="43" t="str">
        <f t="shared" si="1"/>
        <v>Amortization</v>
      </c>
      <c r="B81" s="44">
        <f>'Financial Recast'!E21</f>
        <v>160</v>
      </c>
    </row>
    <row r="82" spans="1:2" x14ac:dyDescent="0.2">
      <c r="A82" s="57" t="str">
        <f t="shared" si="1"/>
        <v>Health, HSA, Long Term</v>
      </c>
      <c r="B82" s="58">
        <f>'Financial Recast'!E22</f>
        <v>23258</v>
      </c>
    </row>
    <row r="83" spans="1:2" x14ac:dyDescent="0.2">
      <c r="A83" s="43" t="str">
        <f t="shared" si="1"/>
        <v>Sublet Income</v>
      </c>
      <c r="B83" s="44">
        <f>'Financial Recast'!E23</f>
        <v>7800</v>
      </c>
    </row>
    <row r="84" spans="1:2" x14ac:dyDescent="0.2">
      <c r="A84" s="57" t="str">
        <f t="shared" si="1"/>
        <v>Non-Business Telephone</v>
      </c>
      <c r="B84" s="58">
        <f>'Financial Recast'!E24</f>
        <v>0</v>
      </c>
    </row>
    <row r="85" spans="1:2" x14ac:dyDescent="0.2">
      <c r="A85" s="43" t="str">
        <f t="shared" si="1"/>
        <v>Insurance Premiums for Owners: Health, Life, Auto</v>
      </c>
      <c r="B85" s="44">
        <f>'Financial Recast'!E25</f>
        <v>0</v>
      </c>
    </row>
    <row r="86" spans="1:2" x14ac:dyDescent="0.2">
      <c r="A86" s="57" t="str">
        <f t="shared" si="1"/>
        <v>Retirement Plan</v>
      </c>
      <c r="B86" s="58">
        <f>'Financial Recast'!E26</f>
        <v>0</v>
      </c>
    </row>
    <row r="87" spans="1:2" x14ac:dyDescent="0.2">
      <c r="A87" s="43" t="str">
        <f t="shared" si="1"/>
        <v>Travel</v>
      </c>
      <c r="B87" s="44">
        <f>'Financial Recast'!E27</f>
        <v>0</v>
      </c>
    </row>
    <row r="88" spans="1:2" x14ac:dyDescent="0.2">
      <c r="A88" s="57" t="str">
        <f t="shared" si="1"/>
        <v>Employee Benefit Plan</v>
      </c>
      <c r="B88" s="58">
        <f>'Financial Recast'!E28</f>
        <v>0</v>
      </c>
    </row>
    <row r="89" spans="1:2" x14ac:dyDescent="0.2">
      <c r="A89" s="43" t="str">
        <f t="shared" si="1"/>
        <v>Auto-Personal Use</v>
      </c>
      <c r="B89" s="44">
        <f>'Financial Recast'!E30</f>
        <v>0</v>
      </c>
    </row>
    <row r="90" spans="1:2" x14ac:dyDescent="0.2">
      <c r="A90" s="57" t="str">
        <f t="shared" si="1"/>
        <v xml:space="preserve">Rent </v>
      </c>
      <c r="B90" s="58">
        <f>'Financial Recast'!E31</f>
        <v>0</v>
      </c>
    </row>
    <row r="91" spans="1:2" x14ac:dyDescent="0.2">
      <c r="A91" s="43" t="str">
        <f t="shared" si="1"/>
        <v>Consultant</v>
      </c>
      <c r="B91" s="44">
        <f>'Financial Recast'!E32</f>
        <v>-110000</v>
      </c>
    </row>
    <row r="92" spans="1:2" x14ac:dyDescent="0.2">
      <c r="B92" s="46"/>
    </row>
    <row r="93" spans="1:2" ht="15.75" x14ac:dyDescent="0.25">
      <c r="A93" s="55" t="s">
        <v>21</v>
      </c>
      <c r="B93" s="54">
        <f>'Financial Recast'!E34</f>
        <v>509619.85</v>
      </c>
    </row>
    <row r="94" spans="1:2" ht="15" x14ac:dyDescent="0.25">
      <c r="A94" s="47"/>
      <c r="B94" s="48"/>
    </row>
    <row r="95" spans="1:2" x14ac:dyDescent="0.2">
      <c r="A95" s="91" t="s">
        <v>22</v>
      </c>
      <c r="B95" s="91"/>
    </row>
    <row r="96" spans="1:2" x14ac:dyDescent="0.2">
      <c r="B96" s="46"/>
    </row>
    <row r="97" spans="1:2" ht="15.75" x14ac:dyDescent="0.25">
      <c r="A97" s="60" t="s">
        <v>24</v>
      </c>
      <c r="B97" s="52">
        <f>'Financial Recast'!E36</f>
        <v>881700.85</v>
      </c>
    </row>
    <row r="98" spans="1:2" ht="18" x14ac:dyDescent="0.25">
      <c r="B98" s="39"/>
    </row>
    <row r="100" spans="1:2" ht="18" x14ac:dyDescent="0.25">
      <c r="A100" s="38" t="s">
        <v>15</v>
      </c>
      <c r="B100" s="39">
        <f>'Financial Recast'!F9</f>
        <v>2012</v>
      </c>
    </row>
    <row r="101" spans="1:2" x14ac:dyDescent="0.2">
      <c r="B101" s="40"/>
    </row>
    <row r="102" spans="1:2" ht="15.75" x14ac:dyDescent="0.25">
      <c r="A102" s="51" t="s">
        <v>16</v>
      </c>
      <c r="B102" s="52">
        <f>'Financial Recast'!F10</f>
        <v>0</v>
      </c>
    </row>
    <row r="103" spans="1:2" ht="15" x14ac:dyDescent="0.2">
      <c r="A103" s="53"/>
      <c r="B103" s="54"/>
    </row>
    <row r="104" spans="1:2" ht="15.75" x14ac:dyDescent="0.25">
      <c r="A104" s="51" t="s">
        <v>17</v>
      </c>
      <c r="B104" s="52">
        <f>'Financial Recast'!F13</f>
        <v>0</v>
      </c>
    </row>
    <row r="105" spans="1:2" x14ac:dyDescent="0.2">
      <c r="A105" s="61"/>
      <c r="B105" s="61"/>
    </row>
    <row r="106" spans="1:2" ht="15.75" x14ac:dyDescent="0.25">
      <c r="A106" s="56" t="s">
        <v>18</v>
      </c>
      <c r="B106" s="62"/>
    </row>
    <row r="107" spans="1:2" ht="15" x14ac:dyDescent="0.25">
      <c r="A107" s="42" t="s">
        <v>19</v>
      </c>
      <c r="B107" s="42" t="s">
        <v>20</v>
      </c>
    </row>
    <row r="108" spans="1:2" x14ac:dyDescent="0.2">
      <c r="A108" s="57" t="str">
        <f t="shared" ref="A108:A123" si="2">A76</f>
        <v>Compensation to Owner</v>
      </c>
      <c r="B108" s="58">
        <f>'Financial Recast'!F16</f>
        <v>0</v>
      </c>
    </row>
    <row r="109" spans="1:2" x14ac:dyDescent="0.2">
      <c r="A109" s="43" t="str">
        <f t="shared" si="2"/>
        <v>Family Unrelated Salary</v>
      </c>
      <c r="B109" s="44">
        <f>'Financial Recast'!F17</f>
        <v>0</v>
      </c>
    </row>
    <row r="110" spans="1:2" x14ac:dyDescent="0.2">
      <c r="A110" s="57" t="str">
        <f t="shared" si="2"/>
        <v>11% Tax on total W2 Salaries</v>
      </c>
      <c r="B110" s="58">
        <f>'Financial Recast'!F18</f>
        <v>0</v>
      </c>
    </row>
    <row r="111" spans="1:2" x14ac:dyDescent="0.2">
      <c r="A111" s="43" t="str">
        <f t="shared" si="2"/>
        <v>Depreciation</v>
      </c>
      <c r="B111" s="44">
        <f>'Financial Recast'!F19</f>
        <v>0</v>
      </c>
    </row>
    <row r="112" spans="1:2" x14ac:dyDescent="0.2">
      <c r="A112" s="57" t="str">
        <f t="shared" si="2"/>
        <v>Interest</v>
      </c>
      <c r="B112" s="58">
        <f>'Financial Recast'!F20</f>
        <v>0</v>
      </c>
    </row>
    <row r="113" spans="1:2" x14ac:dyDescent="0.2">
      <c r="A113" s="43" t="str">
        <f t="shared" si="2"/>
        <v>Amortization</v>
      </c>
      <c r="B113" s="44">
        <f>'Financial Recast'!F21</f>
        <v>0</v>
      </c>
    </row>
    <row r="114" spans="1:2" x14ac:dyDescent="0.2">
      <c r="A114" s="57" t="str">
        <f t="shared" si="2"/>
        <v>Health, HSA, Long Term</v>
      </c>
      <c r="B114" s="58">
        <f>'Financial Recast'!F22</f>
        <v>0</v>
      </c>
    </row>
    <row r="115" spans="1:2" x14ac:dyDescent="0.2">
      <c r="A115" s="43" t="str">
        <f t="shared" si="2"/>
        <v>Sublet Income</v>
      </c>
      <c r="B115" s="44">
        <f>'Financial Recast'!F23</f>
        <v>0</v>
      </c>
    </row>
    <row r="116" spans="1:2" x14ac:dyDescent="0.2">
      <c r="A116" s="57" t="str">
        <f t="shared" si="2"/>
        <v>Non-Business Telephone</v>
      </c>
      <c r="B116" s="58">
        <f>'Financial Recast'!F24</f>
        <v>0</v>
      </c>
    </row>
    <row r="117" spans="1:2" x14ac:dyDescent="0.2">
      <c r="A117" s="43" t="str">
        <f t="shared" si="2"/>
        <v>Insurance Premiums for Owners: Health, Life, Auto</v>
      </c>
      <c r="B117" s="44">
        <f>'Financial Recast'!F25</f>
        <v>0</v>
      </c>
    </row>
    <row r="118" spans="1:2" x14ac:dyDescent="0.2">
      <c r="A118" s="57" t="str">
        <f t="shared" si="2"/>
        <v>Retirement Plan</v>
      </c>
      <c r="B118" s="58">
        <f>'Financial Recast'!F26</f>
        <v>0</v>
      </c>
    </row>
    <row r="119" spans="1:2" x14ac:dyDescent="0.2">
      <c r="A119" s="43" t="str">
        <f t="shared" si="2"/>
        <v>Travel</v>
      </c>
      <c r="B119" s="44">
        <f>'Financial Recast'!F27</f>
        <v>0</v>
      </c>
    </row>
    <row r="120" spans="1:2" x14ac:dyDescent="0.2">
      <c r="A120" s="57" t="str">
        <f t="shared" si="2"/>
        <v>Employee Benefit Plan</v>
      </c>
      <c r="B120" s="58">
        <f>'Financial Recast'!F28</f>
        <v>0</v>
      </c>
    </row>
    <row r="121" spans="1:2" x14ac:dyDescent="0.2">
      <c r="A121" s="43" t="str">
        <f t="shared" si="2"/>
        <v>Auto-Personal Use</v>
      </c>
      <c r="B121" s="44">
        <f>'Financial Recast'!F30</f>
        <v>0</v>
      </c>
    </row>
    <row r="122" spans="1:2" x14ac:dyDescent="0.2">
      <c r="A122" s="57" t="str">
        <f t="shared" si="2"/>
        <v xml:space="preserve">Rent </v>
      </c>
      <c r="B122" s="58">
        <f>'Financial Recast'!F31</f>
        <v>0</v>
      </c>
    </row>
    <row r="123" spans="1:2" x14ac:dyDescent="0.2">
      <c r="A123" s="43" t="str">
        <f t="shared" si="2"/>
        <v>Consultant</v>
      </c>
      <c r="B123" s="44">
        <f>'Financial Recast'!F32</f>
        <v>0</v>
      </c>
    </row>
    <row r="124" spans="1:2" x14ac:dyDescent="0.2">
      <c r="B124" s="46"/>
    </row>
    <row r="125" spans="1:2" ht="15.75" x14ac:dyDescent="0.25">
      <c r="A125" s="55" t="s">
        <v>21</v>
      </c>
      <c r="B125" s="54">
        <f>'Financial Recast'!F34</f>
        <v>0</v>
      </c>
    </row>
    <row r="126" spans="1:2" ht="15" x14ac:dyDescent="0.25">
      <c r="A126" s="47"/>
      <c r="B126" s="48"/>
    </row>
    <row r="127" spans="1:2" x14ac:dyDescent="0.2">
      <c r="A127" s="91" t="s">
        <v>22</v>
      </c>
      <c r="B127" s="91"/>
    </row>
    <row r="128" spans="1:2" x14ac:dyDescent="0.2">
      <c r="B128" s="46"/>
    </row>
    <row r="129" spans="1:2" ht="15.75" x14ac:dyDescent="0.25">
      <c r="A129" s="49" t="s">
        <v>24</v>
      </c>
      <c r="B129" s="50">
        <f>'Financial Recast'!F36</f>
        <v>0</v>
      </c>
    </row>
    <row r="130" spans="1:2" ht="18" x14ac:dyDescent="0.25">
      <c r="B130" s="39"/>
    </row>
  </sheetData>
  <mergeCells count="5">
    <mergeCell ref="A127:B127"/>
    <mergeCell ref="A8:B8"/>
    <mergeCell ref="A31:B31"/>
    <mergeCell ref="A63:B63"/>
    <mergeCell ref="A95:B95"/>
  </mergeCells>
  <printOptions horizontalCentered="1" verticalCentered="1"/>
  <pageMargins left="0.7" right="0.7" top="0.75" bottom="0.75" header="0.3" footer="0.3"/>
  <pageSetup orientation="portrait" r:id="rId1"/>
  <headerFooter>
    <oddHeader>&amp;C&amp;"Arial,Bold"&amp;K55274ESeller's Discretionary Cash Flow Determination</oddHeader>
    <oddFooter>&amp;R&amp;"-,Italic"&amp;P of &amp;N</oddFooter>
  </headerFooter>
  <rowBreaks count="3" manualBreakCount="3">
    <brk id="34" max="16383" man="1"/>
    <brk id="66" max="1" man="1"/>
    <brk id="9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Recast</vt:lpstr>
      <vt:lpstr>Explanation by Year</vt:lpstr>
      <vt:lpstr>'Explanation by Year'!Print_Area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Rand</dc:creator>
  <cp:lastModifiedBy>Cassandra</cp:lastModifiedBy>
  <cp:lastPrinted>2016-12-30T20:50:57Z</cp:lastPrinted>
  <dcterms:created xsi:type="dcterms:W3CDTF">2011-01-04T22:44:45Z</dcterms:created>
  <dcterms:modified xsi:type="dcterms:W3CDTF">2017-02-16T17:45:58Z</dcterms:modified>
</cp:coreProperties>
</file>