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7. LISTINGS - VOLANO\Manufacturing - Fabrication\Central Confinement Services - MAN023\Deal Room\I. Business Introductory Information\"/>
    </mc:Choice>
  </mc:AlternateContent>
  <bookViews>
    <workbookView xWindow="0" yWindow="0" windowWidth="24000" windowHeight="9495"/>
  </bookViews>
  <sheets>
    <sheet name="Financial Recast" sheetId="1" r:id="rId1"/>
    <sheet name="Sheet1" sheetId="2" r:id="rId2"/>
  </sheets>
  <calcPr calcId="171027"/>
</workbook>
</file>

<file path=xl/calcChain.xml><?xml version="1.0" encoding="utf-8"?>
<calcChain xmlns="http://schemas.openxmlformats.org/spreadsheetml/2006/main">
  <c r="G27" i="1" l="1"/>
  <c r="F27" i="1"/>
  <c r="E27" i="1"/>
  <c r="D27" i="1"/>
  <c r="C27" i="1"/>
  <c r="B27" i="1" l="1"/>
  <c r="B29" i="1" s="1"/>
  <c r="B16" i="1"/>
  <c r="B11" i="1"/>
  <c r="B31" i="1" l="1"/>
  <c r="B30" i="1"/>
  <c r="D16" i="1"/>
  <c r="D29" i="1" s="1"/>
  <c r="D30" i="1" s="1"/>
  <c r="G16" i="1" l="1"/>
  <c r="F16" i="1"/>
  <c r="E16" i="1"/>
  <c r="C16" i="1"/>
  <c r="E29" i="1" l="1"/>
  <c r="E30" i="1" s="1"/>
  <c r="G29" i="1" l="1"/>
  <c r="G30" i="1" s="1"/>
  <c r="F29" i="1"/>
  <c r="F30" i="1" s="1"/>
  <c r="C29" i="1"/>
  <c r="C30" i="1" s="1"/>
</calcChain>
</file>

<file path=xl/sharedStrings.xml><?xml version="1.0" encoding="utf-8"?>
<sst xmlns="http://schemas.openxmlformats.org/spreadsheetml/2006/main" count="43" uniqueCount="36">
  <si>
    <t>TOTAL ADDBACKS:</t>
  </si>
  <si>
    <t>GROSS SALES</t>
  </si>
  <si>
    <t>Description of Financial Statement</t>
  </si>
  <si>
    <t>Compensation to Owner</t>
  </si>
  <si>
    <t>Interest</t>
  </si>
  <si>
    <t>Notes</t>
  </si>
  <si>
    <t>11% Tax on total W2 Salaries</t>
  </si>
  <si>
    <t>Net Income Shown on Financial Statement</t>
  </si>
  <si>
    <t>ADDBACKS:</t>
  </si>
  <si>
    <t>Recasted Cash Flow Analysis</t>
  </si>
  <si>
    <t>Seller's Cash Flow =
Total Addbacks +
 Net Income</t>
  </si>
  <si>
    <t>Profit Margin</t>
  </si>
  <si>
    <t>Depreciation</t>
  </si>
  <si>
    <t>2013-2014</t>
  </si>
  <si>
    <t>2014-2015</t>
  </si>
  <si>
    <t>2015-2016</t>
  </si>
  <si>
    <t>Tax Return</t>
  </si>
  <si>
    <t>Contributions</t>
  </si>
  <si>
    <t>2016-2017</t>
  </si>
  <si>
    <t>Life Insurance Premiums</t>
  </si>
  <si>
    <t>ESOP Contributions</t>
  </si>
  <si>
    <t>Provision for Income Taxes</t>
  </si>
  <si>
    <t>One-time Professional Fees</t>
  </si>
  <si>
    <t>Non-cash item</t>
  </si>
  <si>
    <t>Non-onward going expense</t>
  </si>
  <si>
    <t>Professional Fees never more than $35,000 for 4 years prior</t>
  </si>
  <si>
    <t>Consulting</t>
  </si>
  <si>
    <t>Paid back to owner</t>
  </si>
  <si>
    <t>For owner</t>
  </si>
  <si>
    <t xml:space="preserve">Fiscal Year Ends May 31st </t>
  </si>
  <si>
    <t>Audited Financials</t>
  </si>
  <si>
    <t>Audited Financials
June - December</t>
  </si>
  <si>
    <t>2017-2018</t>
  </si>
  <si>
    <t>Annualized</t>
  </si>
  <si>
    <t>Rent Adjustment</t>
  </si>
  <si>
    <t xml:space="preserve">Rent Adjustment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</si>
</sst>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_);\(0\)"/>
    <numFmt numFmtId="165" formatCode="_(&quot;$&quot;* #,##0_);_(&quot;$&quot;* \(#,##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 tint="0.249977111117893"/>
      <name val="Arial"/>
      <family val="2"/>
    </font>
    <font>
      <sz val="11"/>
      <color theme="1" tint="0.24997711111789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rgb="FF63A537"/>
      <name val="Arial"/>
      <family val="2"/>
    </font>
    <font>
      <b/>
      <u/>
      <sz val="11"/>
      <color theme="1"/>
      <name val="Arial"/>
      <family val="2"/>
    </font>
    <font>
      <b/>
      <sz val="20"/>
      <color rgb="FF55274E"/>
      <name val="Arial"/>
      <family val="2"/>
    </font>
    <font>
      <i/>
      <sz val="10"/>
      <color theme="1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1"/>
      <color rgb="FF55274E"/>
      <name val="Arial"/>
      <family val="2"/>
    </font>
    <font>
      <b/>
      <i/>
      <sz val="10"/>
      <color rgb="FF55274E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5274E"/>
        <bgColor indexed="64"/>
      </patternFill>
    </fill>
    <fill>
      <patternFill patternType="solid">
        <fgColor rgb="FFC3B6A2"/>
        <bgColor indexed="64"/>
      </patternFill>
    </fill>
  </fills>
  <borders count="2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4" fillId="0" borderId="0" xfId="0" applyFont="1" applyFill="1" applyBorder="1" applyAlignment="1">
      <alignment horizontal="center"/>
    </xf>
    <xf numFmtId="14" fontId="11" fillId="0" borderId="0" xfId="0" applyNumberFormat="1" applyFont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2" fillId="0" borderId="0" xfId="0" applyFont="1" applyFill="1" applyBorder="1"/>
    <xf numFmtId="164" fontId="7" fillId="2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42" fontId="10" fillId="3" borderId="1" xfId="1" applyNumberFormat="1" applyFont="1" applyFill="1" applyBorder="1"/>
    <xf numFmtId="42" fontId="10" fillId="3" borderId="1" xfId="0" applyNumberFormat="1" applyFont="1" applyFill="1" applyBorder="1" applyAlignment="1"/>
    <xf numFmtId="0" fontId="16" fillId="0" borderId="0" xfId="0" applyFont="1" applyAlignment="1">
      <alignment horizontal="left"/>
    </xf>
    <xf numFmtId="5" fontId="17" fillId="3" borderId="1" xfId="0" applyNumberFormat="1" applyFont="1" applyFill="1" applyBorder="1" applyAlignment="1">
      <alignment horizontal="left" wrapText="1"/>
    </xf>
    <xf numFmtId="5" fontId="17" fillId="3" borderId="1" xfId="0" applyNumberFormat="1" applyFont="1" applyFill="1" applyBorder="1" applyAlignment="1">
      <alignment horizontal="left"/>
    </xf>
    <xf numFmtId="164" fontId="18" fillId="0" borderId="1" xfId="0" applyNumberFormat="1" applyFont="1" applyBorder="1" applyAlignment="1">
      <alignment horizontal="right"/>
    </xf>
    <xf numFmtId="0" fontId="6" fillId="3" borderId="1" xfId="0" applyFont="1" applyFill="1" applyBorder="1" applyAlignment="1">
      <alignment horizontal="right" wrapText="1"/>
    </xf>
    <xf numFmtId="0" fontId="19" fillId="0" borderId="1" xfId="0" applyFont="1" applyBorder="1" applyAlignment="1">
      <alignment horizontal="right" wrapText="1"/>
    </xf>
    <xf numFmtId="0" fontId="20" fillId="3" borderId="1" xfId="0" applyFont="1" applyFill="1" applyBorder="1" applyAlignment="1">
      <alignment horizontal="right" wrapText="1"/>
    </xf>
    <xf numFmtId="0" fontId="20" fillId="0" borderId="1" xfId="0" applyFont="1" applyFill="1" applyBorder="1" applyAlignment="1">
      <alignment horizontal="right" wrapText="1"/>
    </xf>
    <xf numFmtId="42" fontId="10" fillId="0" borderId="1" xfId="1" applyNumberFormat="1" applyFont="1" applyFill="1" applyBorder="1"/>
    <xf numFmtId="5" fontId="17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42" fontId="10" fillId="0" borderId="1" xfId="0" applyNumberFormat="1" applyFont="1" applyFill="1" applyBorder="1" applyAlignment="1">
      <alignment horizontal="right" wrapText="1"/>
    </xf>
    <xf numFmtId="5" fontId="17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right" wrapText="1"/>
    </xf>
    <xf numFmtId="0" fontId="21" fillId="3" borderId="1" xfId="0" applyFont="1" applyFill="1" applyBorder="1" applyAlignment="1">
      <alignment horizontal="right" wrapText="1"/>
    </xf>
    <xf numFmtId="42" fontId="10" fillId="3" borderId="1" xfId="1" applyNumberFormat="1" applyFont="1" applyFill="1" applyBorder="1" applyAlignment="1"/>
    <xf numFmtId="42" fontId="10" fillId="0" borderId="1" xfId="1" applyNumberFormat="1" applyFont="1" applyFill="1" applyBorder="1" applyAlignment="1"/>
    <xf numFmtId="42" fontId="10" fillId="3" borderId="1" xfId="0" applyNumberFormat="1" applyFont="1" applyFill="1" applyBorder="1" applyAlignment="1">
      <alignment horizontal="right"/>
    </xf>
    <xf numFmtId="42" fontId="6" fillId="3" borderId="1" xfId="1" applyNumberFormat="1" applyFont="1" applyFill="1" applyBorder="1" applyAlignment="1"/>
    <xf numFmtId="9" fontId="10" fillId="0" borderId="1" xfId="2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 wrapText="1"/>
    </xf>
    <xf numFmtId="0" fontId="22" fillId="0" borderId="1" xfId="0" applyFont="1" applyFill="1" applyBorder="1" applyAlignment="1">
      <alignment horizontal="right" wrapText="1"/>
    </xf>
    <xf numFmtId="0" fontId="22" fillId="3" borderId="1" xfId="0" applyFont="1" applyFill="1" applyBorder="1" applyAlignment="1">
      <alignment horizontal="right" wrapText="1"/>
    </xf>
    <xf numFmtId="165" fontId="8" fillId="3" borderId="1" xfId="0" applyNumberFormat="1" applyFont="1" applyFill="1" applyBorder="1" applyAlignment="1">
      <alignment horizontal="right" wrapText="1"/>
    </xf>
    <xf numFmtId="0" fontId="8" fillId="3" borderId="1" xfId="0" applyNumberFormat="1" applyFont="1" applyFill="1" applyBorder="1" applyAlignment="1">
      <alignment horizontal="right" wrapText="1"/>
    </xf>
    <xf numFmtId="0" fontId="11" fillId="3" borderId="0" xfId="0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C3B6A2"/>
      <color rgb="FF55274E"/>
      <color rgb="FF4D5053"/>
      <color rgb="FFC39957"/>
      <color rgb="FF63A537"/>
      <color rgb="FFB8DF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H37"/>
  <sheetViews>
    <sheetView tabSelected="1" view="pageLayout" topLeftCell="A12" zoomScaleNormal="110" workbookViewId="0">
      <selection activeCell="D35" sqref="D35"/>
    </sheetView>
  </sheetViews>
  <sheetFormatPr defaultRowHeight="14.25" x14ac:dyDescent="0.2"/>
  <cols>
    <col min="1" max="1" width="25.140625" style="1" customWidth="1"/>
    <col min="2" max="7" width="18" style="1" customWidth="1"/>
    <col min="8" max="8" width="44.85546875" style="1" customWidth="1"/>
    <col min="9" max="16384" width="9.140625" style="1"/>
  </cols>
  <sheetData>
    <row r="7" spans="1:8" ht="26.25" x14ac:dyDescent="0.4">
      <c r="B7" s="2"/>
      <c r="C7" s="2"/>
      <c r="G7" s="19" t="s">
        <v>9</v>
      </c>
      <c r="H7" s="3"/>
    </row>
    <row r="8" spans="1:8" ht="31.5" x14ac:dyDescent="0.25">
      <c r="A8" s="27" t="s">
        <v>2</v>
      </c>
      <c r="B8" s="4" t="s">
        <v>31</v>
      </c>
      <c r="C8" s="4" t="s">
        <v>30</v>
      </c>
      <c r="D8" s="4" t="s">
        <v>16</v>
      </c>
      <c r="E8" s="4" t="s">
        <v>16</v>
      </c>
      <c r="F8" s="5" t="s">
        <v>16</v>
      </c>
      <c r="G8" s="5" t="s">
        <v>16</v>
      </c>
      <c r="H8" s="6" t="s">
        <v>5</v>
      </c>
    </row>
    <row r="9" spans="1:8" x14ac:dyDescent="0.2">
      <c r="A9" s="25"/>
      <c r="B9" s="18" t="s">
        <v>32</v>
      </c>
      <c r="C9" s="18" t="s">
        <v>18</v>
      </c>
      <c r="D9" s="18" t="s">
        <v>18</v>
      </c>
      <c r="E9" s="18" t="s">
        <v>15</v>
      </c>
      <c r="F9" s="18" t="s">
        <v>14</v>
      </c>
      <c r="G9" s="18" t="s">
        <v>13</v>
      </c>
      <c r="H9" s="18"/>
    </row>
    <row r="10" spans="1:8" ht="15.75" x14ac:dyDescent="0.25">
      <c r="A10" s="28" t="s">
        <v>1</v>
      </c>
      <c r="B10" s="20">
        <v>21877693</v>
      </c>
      <c r="C10" s="20">
        <v>39434598</v>
      </c>
      <c r="D10" s="20">
        <v>39434598</v>
      </c>
      <c r="E10" s="20">
        <v>21808046</v>
      </c>
      <c r="F10" s="20">
        <v>20797106</v>
      </c>
      <c r="G10" s="20">
        <v>24937276</v>
      </c>
      <c r="H10" s="23" t="s">
        <v>29</v>
      </c>
    </row>
    <row r="11" spans="1:8" s="7" customFormat="1" ht="12.75" x14ac:dyDescent="0.2">
      <c r="A11" s="46" t="s">
        <v>33</v>
      </c>
      <c r="B11" s="45">
        <f>SUM(B10/7*12)</f>
        <v>37504616.571428567</v>
      </c>
      <c r="C11" s="36"/>
      <c r="D11" s="36"/>
      <c r="E11" s="36"/>
      <c r="F11" s="36"/>
      <c r="G11" s="36"/>
      <c r="H11" s="31"/>
    </row>
    <row r="12" spans="1:8" ht="25.5" x14ac:dyDescent="0.2">
      <c r="A12" s="38" t="s">
        <v>7</v>
      </c>
      <c r="B12" s="20">
        <v>1696989</v>
      </c>
      <c r="C12" s="20">
        <v>561021</v>
      </c>
      <c r="D12" s="20">
        <v>790492</v>
      </c>
      <c r="E12" s="20">
        <v>178914</v>
      </c>
      <c r="F12" s="20">
        <v>223685</v>
      </c>
      <c r="G12" s="20">
        <v>458613</v>
      </c>
      <c r="H12" s="23"/>
    </row>
    <row r="13" spans="1:8" x14ac:dyDescent="0.2">
      <c r="A13" s="32"/>
      <c r="B13" s="30"/>
      <c r="C13" s="30"/>
      <c r="D13" s="30"/>
      <c r="E13" s="30"/>
      <c r="F13" s="30"/>
      <c r="G13" s="30"/>
      <c r="H13" s="31"/>
    </row>
    <row r="14" spans="1:8" ht="15.75" x14ac:dyDescent="0.25">
      <c r="A14" s="29" t="s">
        <v>8</v>
      </c>
      <c r="B14" s="30"/>
      <c r="C14" s="30"/>
      <c r="D14" s="30"/>
      <c r="E14" s="30"/>
      <c r="F14" s="30"/>
      <c r="G14" s="30"/>
      <c r="H14" s="31"/>
    </row>
    <row r="15" spans="1:8" s="8" customFormat="1" ht="12.75" x14ac:dyDescent="0.2">
      <c r="A15" s="26" t="s">
        <v>3</v>
      </c>
      <c r="B15" s="40">
        <v>43500</v>
      </c>
      <c r="C15" s="40">
        <v>84102</v>
      </c>
      <c r="D15" s="40">
        <v>84102</v>
      </c>
      <c r="E15" s="40">
        <v>78000</v>
      </c>
      <c r="F15" s="40">
        <v>92487</v>
      </c>
      <c r="G15" s="40">
        <v>80000</v>
      </c>
      <c r="H15" s="23"/>
    </row>
    <row r="16" spans="1:8" s="8" customFormat="1" ht="12" x14ac:dyDescent="0.2">
      <c r="A16" s="37" t="s">
        <v>6</v>
      </c>
      <c r="B16" s="41">
        <f t="shared" ref="B16:G16" si="0">SUM(B15*0.11)</f>
        <v>4785</v>
      </c>
      <c r="C16" s="41">
        <f t="shared" si="0"/>
        <v>9251.2199999999993</v>
      </c>
      <c r="D16" s="41">
        <f t="shared" si="0"/>
        <v>9251.2199999999993</v>
      </c>
      <c r="E16" s="41">
        <f t="shared" si="0"/>
        <v>8580</v>
      </c>
      <c r="F16" s="41">
        <f t="shared" si="0"/>
        <v>10173.57</v>
      </c>
      <c r="G16" s="41">
        <f t="shared" si="0"/>
        <v>8800</v>
      </c>
      <c r="H16" s="31"/>
    </row>
    <row r="17" spans="1:8" s="8" customFormat="1" ht="12.75" x14ac:dyDescent="0.2">
      <c r="A17" s="26" t="s">
        <v>12</v>
      </c>
      <c r="B17" s="42">
        <v>31520</v>
      </c>
      <c r="C17" s="42">
        <v>330524</v>
      </c>
      <c r="D17" s="42">
        <v>331264</v>
      </c>
      <c r="E17" s="42">
        <v>584597</v>
      </c>
      <c r="F17" s="42">
        <v>385591</v>
      </c>
      <c r="G17" s="42">
        <v>676884</v>
      </c>
      <c r="H17" s="23" t="s">
        <v>23</v>
      </c>
    </row>
    <row r="18" spans="1:8" s="8" customFormat="1" ht="12.75" x14ac:dyDescent="0.2">
      <c r="A18" s="33" t="s">
        <v>4</v>
      </c>
      <c r="B18" s="41"/>
      <c r="C18" s="41">
        <v>438</v>
      </c>
      <c r="D18" s="41">
        <v>438</v>
      </c>
      <c r="E18" s="41">
        <v>3389</v>
      </c>
      <c r="F18" s="41">
        <v>7858</v>
      </c>
      <c r="G18" s="41">
        <v>4812</v>
      </c>
      <c r="H18" s="31" t="s">
        <v>24</v>
      </c>
    </row>
    <row r="19" spans="1:8" s="8" customFormat="1" ht="12.75" x14ac:dyDescent="0.2">
      <c r="A19" s="26" t="s">
        <v>17</v>
      </c>
      <c r="B19" s="40">
        <v>2350</v>
      </c>
      <c r="C19" s="40">
        <v>7215</v>
      </c>
      <c r="D19" s="40">
        <v>7215</v>
      </c>
      <c r="E19" s="40">
        <v>3650</v>
      </c>
      <c r="F19" s="40">
        <v>1556</v>
      </c>
      <c r="G19" s="40">
        <v>3205</v>
      </c>
      <c r="H19" s="23" t="s">
        <v>24</v>
      </c>
    </row>
    <row r="20" spans="1:8" s="8" customFormat="1" ht="12.75" x14ac:dyDescent="0.2">
      <c r="A20" s="33" t="s">
        <v>19</v>
      </c>
      <c r="B20" s="41">
        <v>27116</v>
      </c>
      <c r="C20" s="41">
        <v>30760</v>
      </c>
      <c r="D20" s="41">
        <v>30759</v>
      </c>
      <c r="E20" s="41">
        <v>15015</v>
      </c>
      <c r="F20" s="41">
        <v>15877</v>
      </c>
      <c r="G20" s="41">
        <v>59221</v>
      </c>
      <c r="H20" s="31" t="s">
        <v>28</v>
      </c>
    </row>
    <row r="21" spans="1:8" s="8" customFormat="1" ht="12.75" x14ac:dyDescent="0.2">
      <c r="A21" s="26" t="s">
        <v>20</v>
      </c>
      <c r="B21" s="40">
        <v>331090</v>
      </c>
      <c r="C21" s="40">
        <v>500357</v>
      </c>
      <c r="D21" s="40">
        <v>500357</v>
      </c>
      <c r="E21" s="40">
        <v>379876</v>
      </c>
      <c r="F21" s="40">
        <v>308650</v>
      </c>
      <c r="G21" s="40">
        <v>271297</v>
      </c>
      <c r="H21" s="23" t="s">
        <v>24</v>
      </c>
    </row>
    <row r="22" spans="1:8" s="8" customFormat="1" ht="12.75" x14ac:dyDescent="0.2">
      <c r="A22" s="33" t="s">
        <v>21</v>
      </c>
      <c r="B22" s="41">
        <v>314613</v>
      </c>
      <c r="C22" s="41">
        <v>302619</v>
      </c>
      <c r="D22" s="41"/>
      <c r="E22" s="41"/>
      <c r="F22" s="41"/>
      <c r="G22" s="41"/>
      <c r="H22" s="31"/>
    </row>
    <row r="23" spans="1:8" s="8" customFormat="1" ht="12.75" x14ac:dyDescent="0.2">
      <c r="A23" s="26" t="s">
        <v>22</v>
      </c>
      <c r="B23" s="40">
        <v>116666</v>
      </c>
      <c r="C23" s="40">
        <v>35000</v>
      </c>
      <c r="D23" s="40">
        <v>35000</v>
      </c>
      <c r="E23" s="40"/>
      <c r="F23" s="40"/>
      <c r="G23" s="40"/>
      <c r="H23" s="23" t="s">
        <v>25</v>
      </c>
    </row>
    <row r="24" spans="1:8" s="8" customFormat="1" ht="12.75" x14ac:dyDescent="0.2">
      <c r="A24" s="33" t="s">
        <v>26</v>
      </c>
      <c r="B24" s="30">
        <v>581000</v>
      </c>
      <c r="C24" s="30">
        <v>983000</v>
      </c>
      <c r="D24" s="30">
        <v>983000</v>
      </c>
      <c r="E24" s="30">
        <v>425232</v>
      </c>
      <c r="F24" s="30">
        <v>400116</v>
      </c>
      <c r="G24" s="30">
        <v>166983</v>
      </c>
      <c r="H24" s="31" t="s">
        <v>27</v>
      </c>
    </row>
    <row r="25" spans="1:8" s="50" customFormat="1" ht="12.75" x14ac:dyDescent="0.2">
      <c r="A25" s="26" t="s">
        <v>35</v>
      </c>
      <c r="B25" s="20"/>
      <c r="C25" s="20">
        <v>-200000</v>
      </c>
      <c r="D25" s="20">
        <v>-200000</v>
      </c>
      <c r="E25" s="20">
        <v>-200000</v>
      </c>
      <c r="F25" s="20">
        <v>-200000</v>
      </c>
      <c r="G25" s="20">
        <v>-200000</v>
      </c>
      <c r="H25" s="23" t="s">
        <v>34</v>
      </c>
    </row>
    <row r="26" spans="1:8" x14ac:dyDescent="0.2">
      <c r="A26" s="33"/>
      <c r="B26" s="30"/>
      <c r="C26" s="30"/>
      <c r="D26" s="30"/>
      <c r="E26" s="30"/>
      <c r="F26" s="30"/>
      <c r="G26" s="30"/>
      <c r="H26" s="31"/>
    </row>
    <row r="27" spans="1:8" ht="15.75" x14ac:dyDescent="0.25">
      <c r="A27" s="28" t="s">
        <v>0</v>
      </c>
      <c r="B27" s="21">
        <f>SUM(B15:B24)</f>
        <v>1452640</v>
      </c>
      <c r="C27" s="21">
        <f>SUM(C15:C26)</f>
        <v>2083266.2199999997</v>
      </c>
      <c r="D27" s="21">
        <f>SUM(D15:D26)</f>
        <v>1781386.22</v>
      </c>
      <c r="E27" s="21">
        <f>SUM(E15:E26)</f>
        <v>1298339</v>
      </c>
      <c r="F27" s="21">
        <f>SUM(F15:F26)</f>
        <v>1022308.5700000001</v>
      </c>
      <c r="G27" s="21">
        <f>SUM(G15:G26)</f>
        <v>1071202</v>
      </c>
      <c r="H27" s="23"/>
    </row>
    <row r="28" spans="1:8" x14ac:dyDescent="0.2">
      <c r="A28" s="32"/>
      <c r="B28" s="41"/>
      <c r="C28" s="41"/>
      <c r="D28" s="41"/>
      <c r="E28" s="41"/>
      <c r="F28" s="41"/>
      <c r="G28" s="41"/>
      <c r="H28" s="35"/>
    </row>
    <row r="29" spans="1:8" ht="45" x14ac:dyDescent="0.25">
      <c r="A29" s="39" t="s">
        <v>10</v>
      </c>
      <c r="B29" s="43">
        <f t="shared" ref="B29:G29" si="1">B27+B12</f>
        <v>3149629</v>
      </c>
      <c r="C29" s="43">
        <f t="shared" si="1"/>
        <v>2644287.2199999997</v>
      </c>
      <c r="D29" s="43">
        <f t="shared" si="1"/>
        <v>2571878.2199999997</v>
      </c>
      <c r="E29" s="43">
        <f t="shared" si="1"/>
        <v>1477253</v>
      </c>
      <c r="F29" s="43">
        <f t="shared" si="1"/>
        <v>1245993.57</v>
      </c>
      <c r="G29" s="43">
        <f t="shared" si="1"/>
        <v>1529815</v>
      </c>
      <c r="H29" s="24"/>
    </row>
    <row r="30" spans="1:8" s="8" customFormat="1" ht="12.75" x14ac:dyDescent="0.2">
      <c r="A30" s="33" t="s">
        <v>11</v>
      </c>
      <c r="B30" s="44">
        <f t="shared" ref="B30:G30" si="2">B29/B10</f>
        <v>0.14396531663553375</v>
      </c>
      <c r="C30" s="44">
        <f t="shared" si="2"/>
        <v>6.7055006367758574E-2</v>
      </c>
      <c r="D30" s="44">
        <f t="shared" si="2"/>
        <v>6.5218826878874231E-2</v>
      </c>
      <c r="E30" s="44">
        <f t="shared" si="2"/>
        <v>6.7738897836147269E-2</v>
      </c>
      <c r="F30" s="44">
        <f t="shared" si="2"/>
        <v>5.9911872834614591E-2</v>
      </c>
      <c r="G30" s="44">
        <f t="shared" si="2"/>
        <v>6.1346515954669625E-2</v>
      </c>
      <c r="H30" s="34"/>
    </row>
    <row r="31" spans="1:8" s="7" customFormat="1" ht="12.75" x14ac:dyDescent="0.2">
      <c r="A31" s="47" t="s">
        <v>33</v>
      </c>
      <c r="B31" s="48">
        <f>SUM(B29/7*12)</f>
        <v>5399364</v>
      </c>
      <c r="C31" s="49"/>
      <c r="D31" s="49"/>
      <c r="E31" s="49"/>
      <c r="F31" s="49"/>
      <c r="G31" s="49"/>
      <c r="H31" s="23"/>
    </row>
    <row r="32" spans="1:8" s="8" customFormat="1" ht="12.75" x14ac:dyDescent="0.2">
      <c r="A32" s="22"/>
      <c r="B32" s="9"/>
      <c r="C32" s="9"/>
      <c r="D32" s="9"/>
      <c r="E32" s="9"/>
      <c r="G32" s="9"/>
      <c r="H32" s="10"/>
    </row>
    <row r="33" spans="1:8" s="8" customFormat="1" ht="15" x14ac:dyDescent="0.25">
      <c r="A33" s="11"/>
      <c r="B33" s="9"/>
      <c r="C33" s="9"/>
      <c r="D33" s="9"/>
      <c r="E33" s="9"/>
      <c r="G33" s="9"/>
      <c r="H33" s="12"/>
    </row>
    <row r="34" spans="1:8" s="8" customFormat="1" ht="12" x14ac:dyDescent="0.2">
      <c r="A34" s="11"/>
      <c r="B34" s="13"/>
      <c r="C34" s="13"/>
      <c r="D34" s="13"/>
      <c r="E34" s="13"/>
      <c r="G34" s="9"/>
      <c r="H34" s="14"/>
    </row>
    <row r="35" spans="1:8" x14ac:dyDescent="0.2">
      <c r="A35" s="8"/>
      <c r="B35" s="9"/>
      <c r="C35" s="9"/>
      <c r="D35" s="9"/>
      <c r="E35" s="9"/>
      <c r="F35" s="15"/>
      <c r="G35" s="16"/>
      <c r="H35" s="14"/>
    </row>
    <row r="36" spans="1:8" x14ac:dyDescent="0.2">
      <c r="A36" s="8"/>
      <c r="B36" s="8"/>
      <c r="C36" s="8"/>
      <c r="D36" s="8"/>
      <c r="E36" s="8"/>
      <c r="F36" s="15"/>
      <c r="G36" s="15"/>
      <c r="H36" s="14"/>
    </row>
    <row r="37" spans="1:8" x14ac:dyDescent="0.2">
      <c r="H37" s="17"/>
    </row>
  </sheetData>
  <printOptions horizontalCentered="1"/>
  <pageMargins left="0.5" right="0.8125" top="0.25" bottom="0.5" header="0.3" footer="0.3"/>
  <pageSetup scale="69" orientation="landscape" r:id="rId1"/>
  <headerFooter>
    <oddHeader>&amp;L&amp;G</oddHeader>
    <oddFooter>&amp;C&amp;"Arial,Bold Italic"&amp;K55274ECONFIDENTIAL&amp;R&amp;"Arial,Italic"&amp;8&amp;K4D5053Listing ID: MAN023
Prepared by: CKP 1/2018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Recast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Rand</dc:creator>
  <cp:lastModifiedBy>Cassandra</cp:lastModifiedBy>
  <cp:lastPrinted>2017-10-05T20:27:23Z</cp:lastPrinted>
  <dcterms:created xsi:type="dcterms:W3CDTF">2011-01-04T22:44:45Z</dcterms:created>
  <dcterms:modified xsi:type="dcterms:W3CDTF">2018-02-09T22:10:51Z</dcterms:modified>
</cp:coreProperties>
</file>